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8" windowWidth="9720" windowHeight="5976" tabRatio="773"/>
  </bookViews>
  <sheets>
    <sheet name="T-3.7" sheetId="13" r:id="rId1"/>
  </sheets>
  <calcPr calcId="125725"/>
</workbook>
</file>

<file path=xl/calcChain.xml><?xml version="1.0" encoding="utf-8"?>
<calcChain xmlns="http://schemas.openxmlformats.org/spreadsheetml/2006/main">
  <c r="I12" i="13"/>
  <c r="J12"/>
  <c r="K12"/>
  <c r="L12"/>
  <c r="M12"/>
  <c r="Q12"/>
  <c r="R12"/>
  <c r="H12"/>
  <c r="H28"/>
  <c r="I28"/>
  <c r="J28"/>
  <c r="Q28"/>
  <c r="R28"/>
  <c r="H24"/>
  <c r="I24"/>
  <c r="J24"/>
  <c r="K24"/>
  <c r="L24"/>
  <c r="M24"/>
  <c r="N24"/>
  <c r="O24"/>
  <c r="P24"/>
  <c r="Q24"/>
  <c r="R24"/>
  <c r="H17"/>
  <c r="I17"/>
  <c r="J17"/>
  <c r="K17"/>
  <c r="L17"/>
  <c r="M17"/>
  <c r="H13"/>
  <c r="I13"/>
  <c r="J13"/>
  <c r="K13"/>
  <c r="L13"/>
  <c r="M13"/>
  <c r="N19"/>
  <c r="E19" s="1"/>
  <c r="P23"/>
  <c r="G23" s="1"/>
  <c r="E16"/>
  <c r="F16"/>
  <c r="G16"/>
  <c r="F21"/>
  <c r="E25"/>
  <c r="E24" s="1"/>
  <c r="F25"/>
  <c r="F24" s="1"/>
  <c r="G25"/>
  <c r="E26"/>
  <c r="F26"/>
  <c r="G26"/>
  <c r="E27"/>
  <c r="F27"/>
  <c r="G27"/>
  <c r="E29"/>
  <c r="F29"/>
  <c r="F28" s="1"/>
  <c r="G29"/>
  <c r="E30"/>
  <c r="F30"/>
  <c r="G30"/>
  <c r="E31"/>
  <c r="F31"/>
  <c r="G31"/>
  <c r="P22"/>
  <c r="G22" s="1"/>
  <c r="P21"/>
  <c r="G21" s="1"/>
  <c r="P20"/>
  <c r="G20" s="1"/>
  <c r="P19"/>
  <c r="G19" s="1"/>
  <c r="P18"/>
  <c r="G18" s="1"/>
  <c r="G17" s="1"/>
  <c r="O23"/>
  <c r="F23" s="1"/>
  <c r="O22"/>
  <c r="F22" s="1"/>
  <c r="O21"/>
  <c r="O20"/>
  <c r="F20" s="1"/>
  <c r="F17" s="1"/>
  <c r="O19"/>
  <c r="F19" s="1"/>
  <c r="O18"/>
  <c r="F18" s="1"/>
  <c r="N23"/>
  <c r="E23" s="1"/>
  <c r="N22"/>
  <c r="E22" s="1"/>
  <c r="N21"/>
  <c r="E21" s="1"/>
  <c r="N20"/>
  <c r="E20" s="1"/>
  <c r="N18"/>
  <c r="E18" s="1"/>
  <c r="P15"/>
  <c r="G15" s="1"/>
  <c r="P14"/>
  <c r="G14" s="1"/>
  <c r="O15"/>
  <c r="F15" s="1"/>
  <c r="O14"/>
  <c r="F14" s="1"/>
  <c r="F13" s="1"/>
  <c r="N15"/>
  <c r="E15" s="1"/>
  <c r="E13" s="1"/>
  <c r="N14"/>
  <c r="E14" s="1"/>
  <c r="P13" l="1"/>
  <c r="N17"/>
  <c r="P12"/>
  <c r="N13"/>
  <c r="O17"/>
  <c r="O12"/>
  <c r="G13"/>
  <c r="E17"/>
  <c r="G24"/>
  <c r="O13"/>
  <c r="P17"/>
  <c r="N12"/>
  <c r="E12" s="1"/>
  <c r="G28"/>
  <c r="E28"/>
  <c r="G12"/>
  <c r="F12" l="1"/>
</calcChain>
</file>

<file path=xl/sharedStrings.xml><?xml version="1.0" encoding="utf-8"?>
<sst xmlns="http://schemas.openxmlformats.org/spreadsheetml/2006/main" count="169" uniqueCount="73">
  <si>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</si>
  <si>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</si>
  <si>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</si>
  <si>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</si>
  <si>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</si>
  <si>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</si>
  <si>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</si>
  <si>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</si>
  <si>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</si>
  <si>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</si>
  <si>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</si>
  <si>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</si>
  <si>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</si>
  <si>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</si>
  <si>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</si>
  <si>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</si>
  <si>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</si>
  <si>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</si>
  <si>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</si>
  <si>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</si>
  <si>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</si>
  <si>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</si>
  <si>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</si>
  <si>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>สังกัด  Jurisdiction</t>
  </si>
  <si>
    <t>TABLE</t>
  </si>
  <si>
    <t xml:space="preserve">ตาราง     </t>
  </si>
  <si>
    <t>อนุบาล1</t>
  </si>
  <si>
    <t>อนุบาล2</t>
  </si>
  <si>
    <t>อนุบาล3</t>
  </si>
  <si>
    <t>ประถม 1</t>
  </si>
  <si>
    <t>ประถม 2</t>
  </si>
  <si>
    <t>Pratom 1</t>
  </si>
  <si>
    <t>Pratom 2</t>
  </si>
  <si>
    <t>Kindergarten 1</t>
  </si>
  <si>
    <t>Kindergarten 2</t>
  </si>
  <si>
    <t>Kindergarten 3</t>
  </si>
  <si>
    <t xml:space="preserve">Department of Local </t>
  </si>
  <si>
    <t>Administration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</si>
  <si>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</si>
  <si>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</si>
  <si>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</si>
  <si>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</si>
  <si>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</si>
  <si>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</si>
  <si>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</si>
  <si>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</si>
  <si>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</si>
  <si>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</si>
  <si>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</si>
  <si>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</si>
  <si>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</si>
  <si>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</si>
  <si>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</si>
  <si>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</si>
  <si>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จำนวนนักเรียน จำแนกตามสังกัด  เพศ  ระดับการศึกษา และชั้นเรียน ปีการศึกษา 2553</t>
  </si>
  <si>
    <t>NUMBER OF STUDENTS BY JURISDICTION, SEX LEVEL OF EDUCATION AND GRADE: ACADEMIC YEAR 2010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</si>
  <si>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</si>
  <si>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</si>
  <si>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</si>
  <si>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</si>
  <si>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</si>
  <si>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</si>
  <si>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</si>
  <si>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</si>
  <si>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 xml:space="preserve">     ที่มา:  สำนักงานเขตพื้นที่การศึกษาประถมศึกษาสิงห์บุรี ,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</si>
  <si>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</si>
  <si>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 xml:space="preserve">  -</t>
  </si>
  <si>
    <t xml:space="preserve"> -</t>
  </si>
  <si>
    <t xml:space="preserve">             สำนักงานเขตพื้นที่การศึกษามัธยมศึกษาสิงห์บุรี,สำนักงานเทศบาลเมือง และสำนักงานเทศบาลตำบลทุกตำบล</t>
  </si>
  <si>
    <t xml:space="preserve">Source:   Sing Buri Educational Service Area Office, Office of Sing Buri Buddhism </t>
  </si>
  <si>
    <t xml:space="preserve">       1/   รวมกรมการศาสนา (โรงเรียนปริยัติธรรม)</t>
  </si>
  <si>
    <t xml:space="preserve">      1/    Including  The Relious Affairs Department (Buddhist Scripture School)</t>
  </si>
  <si>
    <t xml:space="preserve">             Sing Buri Municipality Office and Subdistrict Municipality Office</t>
  </si>
</sst>
</file>

<file path=xl/styles.xml><?xml version="1.0" encoding="utf-8"?>
<styleSheet xmlns="http://schemas.openxmlformats.org/spreadsheetml/2006/main">
  <numFmts count="2">
    <numFmt numFmtId="187" formatCode="0.0"/>
    <numFmt numFmtId="190" formatCode="#,##0__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vertAlign val="superscript"/>
      <sz val="12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0" xfId="0" applyFont="1" applyBorder="1"/>
    <xf numFmtId="0" fontId="4" fillId="0" borderId="2" xfId="0" applyFont="1" applyBorder="1"/>
    <xf numFmtId="0" fontId="5" fillId="0" borderId="0" xfId="0" applyFont="1" applyBorder="1"/>
    <xf numFmtId="0" fontId="3" fillId="0" borderId="0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11" xfId="0" applyFont="1" applyBorder="1"/>
    <xf numFmtId="0" fontId="4" fillId="0" borderId="1" xfId="0" applyFont="1" applyBorder="1"/>
    <xf numFmtId="0" fontId="4" fillId="0" borderId="3" xfId="0" applyFont="1" applyBorder="1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187" fontId="2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90" fontId="8" fillId="0" borderId="4" xfId="0" applyNumberFormat="1" applyFont="1" applyBorder="1"/>
    <xf numFmtId="190" fontId="8" fillId="0" borderId="4" xfId="0" applyNumberFormat="1" applyFont="1" applyBorder="1" applyAlignment="1">
      <alignment horizontal="left" indent="2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190" fontId="7" fillId="0" borderId="4" xfId="0" applyNumberFormat="1" applyFont="1" applyBorder="1"/>
    <xf numFmtId="190" fontId="7" fillId="0" borderId="2" xfId="0" applyNumberFormat="1" applyFont="1" applyBorder="1"/>
    <xf numFmtId="0" fontId="7" fillId="0" borderId="2" xfId="0" applyFont="1" applyBorder="1"/>
    <xf numFmtId="190" fontId="7" fillId="0" borderId="4" xfId="0" applyNumberFormat="1" applyFont="1" applyBorder="1" applyAlignment="1">
      <alignment horizontal="left" indent="2"/>
    </xf>
    <xf numFmtId="0" fontId="7" fillId="0" borderId="1" xfId="0" applyFont="1" applyBorder="1"/>
    <xf numFmtId="0" fontId="7" fillId="0" borderId="3" xfId="0" applyFont="1" applyBorder="1"/>
    <xf numFmtId="190" fontId="7" fillId="0" borderId="5" xfId="0" applyNumberFormat="1" applyFont="1" applyBorder="1"/>
    <xf numFmtId="190" fontId="7" fillId="0" borderId="3" xfId="0" applyNumberFormat="1" applyFont="1" applyBorder="1"/>
    <xf numFmtId="190" fontId="7" fillId="0" borderId="5" xfId="0" applyNumberFormat="1" applyFont="1" applyBorder="1" applyAlignment="1">
      <alignment horizontal="left" indent="2"/>
    </xf>
    <xf numFmtId="0" fontId="8" fillId="0" borderId="6" xfId="0" applyFont="1" applyBorder="1" applyAlignment="1">
      <alignment horizontal="left" indent="1"/>
    </xf>
    <xf numFmtId="0" fontId="8" fillId="0" borderId="0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indent="1"/>
    </xf>
    <xf numFmtId="0" fontId="7" fillId="0" borderId="0" xfId="0" applyFont="1" applyBorder="1" applyAlignment="1">
      <alignment horizontal="left" indent="1"/>
    </xf>
    <xf numFmtId="0" fontId="7" fillId="0" borderId="6" xfId="0" applyFont="1" applyBorder="1" applyAlignment="1">
      <alignment horizontal="left" indent="1"/>
    </xf>
    <xf numFmtId="0" fontId="7" fillId="0" borderId="0" xfId="0" applyFont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9620</xdr:colOff>
      <xdr:row>0</xdr:row>
      <xdr:rowOff>13037</xdr:rowOff>
    </xdr:from>
    <xdr:to>
      <xdr:col>23</xdr:col>
      <xdr:colOff>95</xdr:colOff>
      <xdr:row>34</xdr:row>
      <xdr:rowOff>9518</xdr:rowOff>
    </xdr:to>
    <xdr:grpSp>
      <xdr:nvGrpSpPr>
        <xdr:cNvPr id="10244" name="Group 4"/>
        <xdr:cNvGrpSpPr>
          <a:grpSpLocks/>
        </xdr:cNvGrpSpPr>
      </xdr:nvGrpSpPr>
      <xdr:grpSpPr bwMode="auto">
        <a:xfrm rot="21597528">
          <a:off x="8886920" y="13037"/>
          <a:ext cx="241935" cy="6420141"/>
          <a:chOff x="636" y="7"/>
          <a:chExt cx="25" cy="502"/>
        </a:xfrm>
      </xdr:grpSpPr>
      <xdr:sp macro="" textlink="">
        <xdr:nvSpPr>
          <xdr:cNvPr id="10245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0246" name="Rectangle 6"/>
          <xdr:cNvSpPr>
            <a:spLocks noChangeArrowheads="1"/>
          </xdr:cNvSpPr>
        </xdr:nvSpPr>
        <xdr:spPr bwMode="auto">
          <a:xfrm>
            <a:off x="637" y="479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22</xdr:col>
      <xdr:colOff>34290</xdr:colOff>
      <xdr:row>14</xdr:row>
      <xdr:rowOff>83820</xdr:rowOff>
    </xdr:from>
    <xdr:to>
      <xdr:col>22</xdr:col>
      <xdr:colOff>228600</xdr:colOff>
      <xdr:row>33</xdr:row>
      <xdr:rowOff>34290</xdr:rowOff>
    </xdr:to>
    <xdr:sp macro="" textlink="">
      <xdr:nvSpPr>
        <xdr:cNvPr id="10247" name="Text Box 7"/>
        <xdr:cNvSpPr txBox="1">
          <a:spLocks noChangeArrowheads="1"/>
        </xdr:cNvSpPr>
      </xdr:nvSpPr>
      <xdr:spPr bwMode="auto">
        <a:xfrm>
          <a:off x="8721090" y="2788920"/>
          <a:ext cx="194310" cy="3554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22</xdr:col>
      <xdr:colOff>85725</xdr:colOff>
      <xdr:row>0</xdr:row>
      <xdr:rowOff>28575</xdr:rowOff>
    </xdr:from>
    <xdr:to>
      <xdr:col>23</xdr:col>
      <xdr:colOff>57150</xdr:colOff>
      <xdr:row>1</xdr:row>
      <xdr:rowOff>19050</xdr:rowOff>
    </xdr:to>
    <xdr:sp macro="" textlink="">
      <xdr:nvSpPr>
        <xdr:cNvPr id="10243" name="Text Box 3"/>
        <xdr:cNvSpPr txBox="1">
          <a:spLocks noChangeArrowheads="1"/>
        </xdr:cNvSpPr>
      </xdr:nvSpPr>
      <xdr:spPr bwMode="auto">
        <a:xfrm>
          <a:off x="9601200" y="28575"/>
          <a:ext cx="2476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en-US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22</xdr:col>
      <xdr:colOff>7620</xdr:colOff>
      <xdr:row>32</xdr:row>
      <xdr:rowOff>22860</xdr:rowOff>
    </xdr:from>
    <xdr:to>
      <xdr:col>23</xdr:col>
      <xdr:colOff>15240</xdr:colOff>
      <xdr:row>34</xdr:row>
      <xdr:rowOff>22860</xdr:rowOff>
    </xdr:to>
    <xdr:sp macro="" textlink="">
      <xdr:nvSpPr>
        <xdr:cNvPr id="7" name="TextBox 6"/>
        <xdr:cNvSpPr txBox="1"/>
      </xdr:nvSpPr>
      <xdr:spPr>
        <a:xfrm rot="5400000">
          <a:off x="8854440" y="6202680"/>
          <a:ext cx="38100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200" b="1">
              <a:latin typeface="TH SarabunPSK" pitchFamily="34" charset="-34"/>
              <a:cs typeface="TH SarabunPSK" pitchFamily="34" charset="-34"/>
            </a:rPr>
            <a:t>33</a:t>
          </a:r>
          <a:endParaRPr lang="th-TH" sz="12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5"/>
  <sheetViews>
    <sheetView showGridLines="0" tabSelected="1" workbookViewId="0">
      <selection activeCell="A32" sqref="A32:XFD32"/>
    </sheetView>
  </sheetViews>
  <sheetFormatPr defaultColWidth="9.125" defaultRowHeight="18"/>
  <cols>
    <col min="1" max="1" width="1.75" style="3" customWidth="1"/>
    <col min="2" max="2" width="5.875" style="3" customWidth="1"/>
    <col min="3" max="3" width="4.375" style="3" customWidth="1"/>
    <col min="4" max="4" width="4.625" style="3" customWidth="1"/>
    <col min="5" max="5" width="8" style="3" customWidth="1"/>
    <col min="6" max="6" width="7.75" style="3" customWidth="1"/>
    <col min="7" max="7" width="7.625" style="3" customWidth="1"/>
    <col min="8" max="11" width="7.375" style="3" customWidth="1"/>
    <col min="12" max="12" width="7.125" style="3" customWidth="1"/>
    <col min="13" max="13" width="7.375" style="3" customWidth="1"/>
    <col min="14" max="14" width="7.25" style="3" customWidth="1"/>
    <col min="15" max="16" width="7.125" style="3" customWidth="1"/>
    <col min="17" max="17" width="6.875" style="3" customWidth="1"/>
    <col min="18" max="19" width="7.125" style="3" customWidth="1"/>
    <col min="20" max="20" width="1" style="3" customWidth="1"/>
    <col min="21" max="21" width="15.75" style="3" customWidth="1"/>
    <col min="22" max="22" width="2.25" style="3" customWidth="1"/>
    <col min="23" max="23" width="4.125" style="3" customWidth="1"/>
    <col min="24" max="16384" width="9.125" style="3"/>
  </cols>
  <sheetData>
    <row r="1" spans="1:22" s="13" customFormat="1">
      <c r="B1" s="13" t="s">
        <v>25</v>
      </c>
      <c r="C1" s="14">
        <v>3.7</v>
      </c>
      <c r="D1" s="13" t="s">
        <v>54</v>
      </c>
    </row>
    <row r="2" spans="1:22" s="4" customFormat="1" ht="20.25" customHeight="1">
      <c r="B2" s="4" t="s">
        <v>24</v>
      </c>
      <c r="C2" s="14">
        <v>3.7</v>
      </c>
      <c r="D2" s="4" t="s">
        <v>55</v>
      </c>
    </row>
    <row r="3" spans="1:22" ht="6.75" customHeight="1"/>
    <row r="4" spans="1:22" s="1" customFormat="1" ht="15.45" customHeight="1">
      <c r="A4" s="51" t="s">
        <v>21</v>
      </c>
      <c r="B4" s="51"/>
      <c r="C4" s="51"/>
      <c r="D4" s="56"/>
      <c r="E4" s="21"/>
      <c r="F4" s="6"/>
      <c r="G4" s="20"/>
      <c r="H4" s="71" t="s">
        <v>23</v>
      </c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50" t="s">
        <v>22</v>
      </c>
      <c r="U4" s="51"/>
    </row>
    <row r="5" spans="1:22" s="1" customFormat="1" ht="15.45" customHeight="1">
      <c r="A5" s="53"/>
      <c r="B5" s="53"/>
      <c r="C5" s="53"/>
      <c r="D5" s="57"/>
      <c r="E5" s="8"/>
      <c r="G5" s="2"/>
      <c r="H5" s="5"/>
      <c r="I5" s="6"/>
      <c r="J5" s="7"/>
      <c r="K5" s="68" t="s">
        <v>2</v>
      </c>
      <c r="L5" s="69"/>
      <c r="M5" s="70"/>
      <c r="N5" s="5"/>
      <c r="O5" s="6"/>
      <c r="P5" s="7"/>
      <c r="T5" s="52"/>
      <c r="U5" s="65"/>
    </row>
    <row r="6" spans="1:22" s="1" customFormat="1" ht="15.45" customHeight="1">
      <c r="A6" s="53"/>
      <c r="B6" s="53"/>
      <c r="C6" s="53"/>
      <c r="D6" s="57"/>
      <c r="E6" s="59" t="s">
        <v>7</v>
      </c>
      <c r="F6" s="60"/>
      <c r="G6" s="63"/>
      <c r="H6" s="59" t="s">
        <v>0</v>
      </c>
      <c r="I6" s="60"/>
      <c r="J6" s="63"/>
      <c r="K6" s="59" t="s">
        <v>3</v>
      </c>
      <c r="L6" s="60"/>
      <c r="M6" s="63"/>
      <c r="N6" s="59" t="s">
        <v>38</v>
      </c>
      <c r="O6" s="60"/>
      <c r="P6" s="63"/>
      <c r="Q6" s="60"/>
      <c r="R6" s="60"/>
      <c r="S6" s="60"/>
      <c r="T6" s="52"/>
      <c r="U6" s="65"/>
    </row>
    <row r="7" spans="1:22" s="1" customFormat="1" ht="15.45" customHeight="1">
      <c r="A7" s="53"/>
      <c r="B7" s="53"/>
      <c r="C7" s="53"/>
      <c r="D7" s="57"/>
      <c r="E7" s="59" t="s">
        <v>8</v>
      </c>
      <c r="F7" s="60"/>
      <c r="G7" s="63"/>
      <c r="H7" s="59" t="s">
        <v>1</v>
      </c>
      <c r="I7" s="60"/>
      <c r="J7" s="63"/>
      <c r="K7" s="59" t="s">
        <v>4</v>
      </c>
      <c r="L7" s="60"/>
      <c r="M7" s="63"/>
      <c r="N7" s="59" t="s">
        <v>53</v>
      </c>
      <c r="O7" s="60"/>
      <c r="P7" s="63"/>
      <c r="Q7" s="60" t="s">
        <v>65</v>
      </c>
      <c r="R7" s="60"/>
      <c r="S7" s="60"/>
      <c r="T7" s="52"/>
      <c r="U7" s="65"/>
    </row>
    <row r="8" spans="1:22" s="1" customFormat="1" ht="15.45" customHeight="1">
      <c r="A8" s="53"/>
      <c r="B8" s="53"/>
      <c r="C8" s="53"/>
      <c r="D8" s="57"/>
      <c r="E8" s="8"/>
      <c r="G8" s="2"/>
      <c r="H8" s="59" t="s">
        <v>5</v>
      </c>
      <c r="I8" s="60"/>
      <c r="J8" s="63"/>
      <c r="K8" s="59" t="s">
        <v>10</v>
      </c>
      <c r="L8" s="60"/>
      <c r="M8" s="63"/>
      <c r="N8" s="59" t="s">
        <v>36</v>
      </c>
      <c r="O8" s="60"/>
      <c r="P8" s="63"/>
      <c r="Q8" s="60" t="s">
        <v>9</v>
      </c>
      <c r="R8" s="60"/>
      <c r="S8" s="60"/>
      <c r="T8" s="52"/>
      <c r="U8" s="65"/>
    </row>
    <row r="9" spans="1:22" s="1" customFormat="1" ht="15.45" customHeight="1">
      <c r="A9" s="53"/>
      <c r="B9" s="53"/>
      <c r="C9" s="53"/>
      <c r="D9" s="57"/>
      <c r="E9" s="9"/>
      <c r="F9" s="10"/>
      <c r="G9" s="11"/>
      <c r="H9" s="61" t="s">
        <v>6</v>
      </c>
      <c r="I9" s="62"/>
      <c r="J9" s="64"/>
      <c r="K9" s="61" t="s">
        <v>6</v>
      </c>
      <c r="L9" s="62"/>
      <c r="M9" s="64"/>
      <c r="N9" s="59" t="s">
        <v>37</v>
      </c>
      <c r="O9" s="60"/>
      <c r="P9" s="63"/>
      <c r="Q9" s="10"/>
      <c r="R9" s="10"/>
      <c r="S9" s="10"/>
      <c r="T9" s="52"/>
      <c r="U9" s="65"/>
    </row>
    <row r="10" spans="1:22" s="1" customFormat="1" ht="15.45" customHeight="1">
      <c r="A10" s="53"/>
      <c r="B10" s="53"/>
      <c r="C10" s="53"/>
      <c r="D10" s="57"/>
      <c r="E10" s="22" t="s">
        <v>7</v>
      </c>
      <c r="F10" s="23" t="s">
        <v>17</v>
      </c>
      <c r="G10" s="15" t="s">
        <v>18</v>
      </c>
      <c r="H10" s="22" t="s">
        <v>7</v>
      </c>
      <c r="I10" s="22" t="s">
        <v>17</v>
      </c>
      <c r="J10" s="15" t="s">
        <v>18</v>
      </c>
      <c r="K10" s="22" t="s">
        <v>7</v>
      </c>
      <c r="L10" s="22" t="s">
        <v>17</v>
      </c>
      <c r="M10" s="15" t="s">
        <v>18</v>
      </c>
      <c r="N10" s="22" t="s">
        <v>7</v>
      </c>
      <c r="O10" s="22" t="s">
        <v>17</v>
      </c>
      <c r="P10" s="22" t="s">
        <v>18</v>
      </c>
      <c r="Q10" s="22" t="s">
        <v>7</v>
      </c>
      <c r="R10" s="22" t="s">
        <v>17</v>
      </c>
      <c r="S10" s="12" t="s">
        <v>18</v>
      </c>
      <c r="T10" s="52"/>
      <c r="U10" s="65"/>
    </row>
    <row r="11" spans="1:22" s="1" customFormat="1" ht="15.45" customHeight="1">
      <c r="A11" s="55"/>
      <c r="B11" s="55"/>
      <c r="C11" s="55"/>
      <c r="D11" s="58"/>
      <c r="E11" s="24" t="s">
        <v>8</v>
      </c>
      <c r="F11" s="25" t="s">
        <v>19</v>
      </c>
      <c r="G11" s="25" t="s">
        <v>20</v>
      </c>
      <c r="H11" s="24" t="s">
        <v>8</v>
      </c>
      <c r="I11" s="24" t="s">
        <v>19</v>
      </c>
      <c r="J11" s="25" t="s">
        <v>20</v>
      </c>
      <c r="K11" s="24" t="s">
        <v>8</v>
      </c>
      <c r="L11" s="24" t="s">
        <v>19</v>
      </c>
      <c r="M11" s="25" t="s">
        <v>20</v>
      </c>
      <c r="N11" s="24" t="s">
        <v>8</v>
      </c>
      <c r="O11" s="24" t="s">
        <v>19</v>
      </c>
      <c r="P11" s="25" t="s">
        <v>20</v>
      </c>
      <c r="Q11" s="24" t="s">
        <v>8</v>
      </c>
      <c r="R11" s="24" t="s">
        <v>19</v>
      </c>
      <c r="S11" s="26" t="s">
        <v>20</v>
      </c>
      <c r="T11" s="54"/>
      <c r="U11" s="55"/>
    </row>
    <row r="12" spans="1:22" s="31" customFormat="1" ht="15" customHeight="1">
      <c r="A12" s="66" t="s">
        <v>7</v>
      </c>
      <c r="B12" s="66"/>
      <c r="C12" s="66"/>
      <c r="D12" s="67"/>
      <c r="E12" s="27">
        <f>SUM(H12,K12,N12,Q12)</f>
        <v>33464</v>
      </c>
      <c r="F12" s="27">
        <f t="shared" ref="F12:G12" si="0">SUM(I12,L12,O12,R12)</f>
        <v>17081</v>
      </c>
      <c r="G12" s="27">
        <f t="shared" si="0"/>
        <v>16383</v>
      </c>
      <c r="H12" s="27">
        <f>SUM(H14:H16,H18:H23,H25:H27,H29:H31)</f>
        <v>25912</v>
      </c>
      <c r="I12" s="27">
        <f t="shared" ref="I12:R12" si="1">SUM(I14:I16,I18:I23,I25:I27,I29:I31)</f>
        <v>13033</v>
      </c>
      <c r="J12" s="27">
        <f t="shared" si="1"/>
        <v>12879</v>
      </c>
      <c r="K12" s="27">
        <f t="shared" si="1"/>
        <v>5292</v>
      </c>
      <c r="L12" s="27">
        <f t="shared" si="1"/>
        <v>2650</v>
      </c>
      <c r="M12" s="27">
        <f t="shared" si="1"/>
        <v>2642</v>
      </c>
      <c r="N12" s="27">
        <f t="shared" si="1"/>
        <v>1770</v>
      </c>
      <c r="O12" s="27">
        <f t="shared" si="1"/>
        <v>908</v>
      </c>
      <c r="P12" s="27">
        <f t="shared" si="1"/>
        <v>862</v>
      </c>
      <c r="Q12" s="27">
        <f t="shared" si="1"/>
        <v>490</v>
      </c>
      <c r="R12" s="27">
        <f t="shared" si="1"/>
        <v>490</v>
      </c>
      <c r="S12" s="28" t="s">
        <v>66</v>
      </c>
      <c r="T12" s="43"/>
      <c r="U12" s="44" t="s">
        <v>8</v>
      </c>
      <c r="V12" s="30"/>
    </row>
    <row r="13" spans="1:22" s="16" customFormat="1" ht="15" customHeight="1">
      <c r="A13" s="32" t="s">
        <v>15</v>
      </c>
      <c r="B13" s="29"/>
      <c r="C13" s="29"/>
      <c r="D13" s="33"/>
      <c r="E13" s="27">
        <f>SUM(E14:E16)</f>
        <v>5571</v>
      </c>
      <c r="F13" s="27">
        <f t="shared" ref="F13:P13" si="2">SUM(F14:F16)</f>
        <v>2825</v>
      </c>
      <c r="G13" s="27">
        <f t="shared" si="2"/>
        <v>2746</v>
      </c>
      <c r="H13" s="27">
        <f t="shared" si="2"/>
        <v>3515</v>
      </c>
      <c r="I13" s="27">
        <f t="shared" si="2"/>
        <v>1786</v>
      </c>
      <c r="J13" s="27">
        <f t="shared" si="2"/>
        <v>1729</v>
      </c>
      <c r="K13" s="27">
        <f t="shared" si="2"/>
        <v>1542</v>
      </c>
      <c r="L13" s="27">
        <f t="shared" si="2"/>
        <v>768</v>
      </c>
      <c r="M13" s="27">
        <f t="shared" si="2"/>
        <v>774</v>
      </c>
      <c r="N13" s="27">
        <f t="shared" si="2"/>
        <v>514</v>
      </c>
      <c r="O13" s="27">
        <f t="shared" si="2"/>
        <v>271</v>
      </c>
      <c r="P13" s="27">
        <f t="shared" si="2"/>
        <v>243</v>
      </c>
      <c r="Q13" s="28" t="s">
        <v>66</v>
      </c>
      <c r="R13" s="28" t="s">
        <v>66</v>
      </c>
      <c r="S13" s="28" t="s">
        <v>66</v>
      </c>
      <c r="T13" s="45" t="s">
        <v>16</v>
      </c>
      <c r="U13" s="46"/>
      <c r="V13" s="19"/>
    </row>
    <row r="14" spans="1:22" s="16" customFormat="1" ht="15" customHeight="1">
      <c r="B14" s="16" t="s">
        <v>26</v>
      </c>
      <c r="D14" s="36"/>
      <c r="E14" s="34">
        <f t="shared" ref="E14:E31" si="3">SUM(H14,K14,N14,Q14)</f>
        <v>2440</v>
      </c>
      <c r="F14" s="34">
        <f t="shared" ref="F14:F31" si="4">SUM(I14,L14,O14,R14)</f>
        <v>1262</v>
      </c>
      <c r="G14" s="34">
        <f t="shared" ref="G14:G31" si="5">SUM(J14,M14,P14,S14)</f>
        <v>1178</v>
      </c>
      <c r="H14" s="34">
        <v>1810</v>
      </c>
      <c r="I14" s="34">
        <v>932</v>
      </c>
      <c r="J14" s="35">
        <v>878</v>
      </c>
      <c r="K14" s="34">
        <v>398</v>
      </c>
      <c r="L14" s="34">
        <v>198</v>
      </c>
      <c r="M14" s="34">
        <v>200</v>
      </c>
      <c r="N14" s="34">
        <f>68+164</f>
        <v>232</v>
      </c>
      <c r="O14" s="34">
        <f>43+89</f>
        <v>132</v>
      </c>
      <c r="P14" s="35">
        <f>25+75</f>
        <v>100</v>
      </c>
      <c r="Q14" s="37" t="s">
        <v>66</v>
      </c>
      <c r="R14" s="37" t="s">
        <v>66</v>
      </c>
      <c r="S14" s="37" t="s">
        <v>66</v>
      </c>
      <c r="T14" s="47"/>
      <c r="U14" s="46" t="s">
        <v>33</v>
      </c>
    </row>
    <row r="15" spans="1:22" s="16" customFormat="1" ht="15" customHeight="1">
      <c r="B15" s="16" t="s">
        <v>27</v>
      </c>
      <c r="D15" s="36"/>
      <c r="E15" s="34">
        <f t="shared" si="3"/>
        <v>2459</v>
      </c>
      <c r="F15" s="34">
        <f t="shared" si="4"/>
        <v>1225</v>
      </c>
      <c r="G15" s="34">
        <f t="shared" si="5"/>
        <v>1234</v>
      </c>
      <c r="H15" s="34">
        <v>1705</v>
      </c>
      <c r="I15" s="34">
        <v>854</v>
      </c>
      <c r="J15" s="35">
        <v>851</v>
      </c>
      <c r="K15" s="34">
        <v>589</v>
      </c>
      <c r="L15" s="34">
        <v>294</v>
      </c>
      <c r="M15" s="34">
        <v>295</v>
      </c>
      <c r="N15" s="34">
        <f>62+103</f>
        <v>165</v>
      </c>
      <c r="O15" s="34">
        <f>23+54</f>
        <v>77</v>
      </c>
      <c r="P15" s="35">
        <f>39+49</f>
        <v>88</v>
      </c>
      <c r="Q15" s="37" t="s">
        <v>66</v>
      </c>
      <c r="R15" s="37" t="s">
        <v>66</v>
      </c>
      <c r="S15" s="37" t="s">
        <v>66</v>
      </c>
      <c r="T15" s="47"/>
      <c r="U15" s="46" t="s">
        <v>34</v>
      </c>
    </row>
    <row r="16" spans="1:22" s="16" customFormat="1" ht="15" customHeight="1">
      <c r="B16" s="16" t="s">
        <v>28</v>
      </c>
      <c r="D16" s="36"/>
      <c r="E16" s="34">
        <f t="shared" si="3"/>
        <v>672</v>
      </c>
      <c r="F16" s="34">
        <f t="shared" si="4"/>
        <v>338</v>
      </c>
      <c r="G16" s="34">
        <f t="shared" si="5"/>
        <v>334</v>
      </c>
      <c r="H16" s="37" t="s">
        <v>67</v>
      </c>
      <c r="I16" s="37" t="s">
        <v>67</v>
      </c>
      <c r="J16" s="37" t="s">
        <v>67</v>
      </c>
      <c r="K16" s="34">
        <v>555</v>
      </c>
      <c r="L16" s="34">
        <v>276</v>
      </c>
      <c r="M16" s="34">
        <v>279</v>
      </c>
      <c r="N16" s="34">
        <v>117</v>
      </c>
      <c r="O16" s="34">
        <v>62</v>
      </c>
      <c r="P16" s="35">
        <v>55</v>
      </c>
      <c r="Q16" s="37" t="s">
        <v>66</v>
      </c>
      <c r="R16" s="37" t="s">
        <v>66</v>
      </c>
      <c r="S16" s="37" t="s">
        <v>66</v>
      </c>
      <c r="T16" s="46"/>
      <c r="U16" s="48" t="s">
        <v>35</v>
      </c>
    </row>
    <row r="17" spans="1:23" s="16" customFormat="1" ht="15" customHeight="1">
      <c r="A17" s="31" t="s">
        <v>11</v>
      </c>
      <c r="D17" s="36"/>
      <c r="E17" s="27">
        <f>SUM(E18:E23)</f>
        <v>15380</v>
      </c>
      <c r="F17" s="27">
        <f t="shared" ref="F17:P17" si="6">SUM(F18:F23)</f>
        <v>7902</v>
      </c>
      <c r="G17" s="27">
        <f t="shared" si="6"/>
        <v>7478</v>
      </c>
      <c r="H17" s="27">
        <f t="shared" si="6"/>
        <v>11334</v>
      </c>
      <c r="I17" s="27">
        <f t="shared" si="6"/>
        <v>5869</v>
      </c>
      <c r="J17" s="27">
        <f t="shared" si="6"/>
        <v>5465</v>
      </c>
      <c r="K17" s="27">
        <f t="shared" si="6"/>
        <v>3104</v>
      </c>
      <c r="L17" s="27">
        <f t="shared" si="6"/>
        <v>1583</v>
      </c>
      <c r="M17" s="27">
        <f t="shared" si="6"/>
        <v>1521</v>
      </c>
      <c r="N17" s="27">
        <f t="shared" si="6"/>
        <v>942</v>
      </c>
      <c r="O17" s="27">
        <f t="shared" si="6"/>
        <v>450</v>
      </c>
      <c r="P17" s="27">
        <f t="shared" si="6"/>
        <v>492</v>
      </c>
      <c r="Q17" s="28" t="s">
        <v>66</v>
      </c>
      <c r="R17" s="28" t="s">
        <v>66</v>
      </c>
      <c r="S17" s="28" t="s">
        <v>66</v>
      </c>
      <c r="T17" s="45" t="s">
        <v>12</v>
      </c>
      <c r="U17" s="46"/>
      <c r="V17" s="19"/>
      <c r="W17" s="19"/>
    </row>
    <row r="18" spans="1:23" s="16" customFormat="1" ht="15" customHeight="1">
      <c r="B18" s="16" t="s">
        <v>29</v>
      </c>
      <c r="D18" s="36"/>
      <c r="E18" s="34">
        <f t="shared" si="3"/>
        <v>2729</v>
      </c>
      <c r="F18" s="34">
        <f t="shared" si="4"/>
        <v>1376</v>
      </c>
      <c r="G18" s="34">
        <f t="shared" si="5"/>
        <v>1353</v>
      </c>
      <c r="H18" s="34">
        <v>1989</v>
      </c>
      <c r="I18" s="34">
        <v>1016</v>
      </c>
      <c r="J18" s="35">
        <v>973</v>
      </c>
      <c r="K18" s="34">
        <v>567</v>
      </c>
      <c r="L18" s="34">
        <v>275</v>
      </c>
      <c r="M18" s="34">
        <v>292</v>
      </c>
      <c r="N18" s="34">
        <f>56+117</f>
        <v>173</v>
      </c>
      <c r="O18" s="34">
        <f>25+60</f>
        <v>85</v>
      </c>
      <c r="P18" s="35">
        <f>31+57</f>
        <v>88</v>
      </c>
      <c r="Q18" s="37" t="s">
        <v>66</v>
      </c>
      <c r="R18" s="37" t="s">
        <v>66</v>
      </c>
      <c r="S18" s="37" t="s">
        <v>66</v>
      </c>
      <c r="T18" s="46"/>
      <c r="U18" s="48" t="s">
        <v>31</v>
      </c>
    </row>
    <row r="19" spans="1:23" s="16" customFormat="1" ht="15" customHeight="1">
      <c r="B19" s="16" t="s">
        <v>30</v>
      </c>
      <c r="D19" s="36"/>
      <c r="E19" s="34">
        <f t="shared" si="3"/>
        <v>2493</v>
      </c>
      <c r="F19" s="34">
        <f t="shared" si="4"/>
        <v>1279</v>
      </c>
      <c r="G19" s="34">
        <f t="shared" si="5"/>
        <v>1214</v>
      </c>
      <c r="H19" s="34">
        <v>1791</v>
      </c>
      <c r="I19" s="34">
        <v>940</v>
      </c>
      <c r="J19" s="35">
        <v>851</v>
      </c>
      <c r="K19" s="34">
        <v>534</v>
      </c>
      <c r="L19" s="34">
        <v>256</v>
      </c>
      <c r="M19" s="34">
        <v>278</v>
      </c>
      <c r="N19" s="34">
        <f>47+121</f>
        <v>168</v>
      </c>
      <c r="O19" s="34">
        <f>20+63</f>
        <v>83</v>
      </c>
      <c r="P19" s="35">
        <f>27+58</f>
        <v>85</v>
      </c>
      <c r="Q19" s="37" t="s">
        <v>66</v>
      </c>
      <c r="R19" s="37" t="s">
        <v>66</v>
      </c>
      <c r="S19" s="37" t="s">
        <v>66</v>
      </c>
      <c r="T19" s="46"/>
      <c r="U19" s="48" t="s">
        <v>32</v>
      </c>
    </row>
    <row r="20" spans="1:23" s="16" customFormat="1" ht="15" customHeight="1">
      <c r="A20" s="31"/>
      <c r="B20" s="16" t="s">
        <v>42</v>
      </c>
      <c r="D20" s="36"/>
      <c r="E20" s="34">
        <f t="shared" si="3"/>
        <v>2485</v>
      </c>
      <c r="F20" s="34">
        <f t="shared" si="4"/>
        <v>1261</v>
      </c>
      <c r="G20" s="34">
        <f t="shared" si="5"/>
        <v>1224</v>
      </c>
      <c r="H20" s="34">
        <v>1808</v>
      </c>
      <c r="I20" s="34">
        <v>936</v>
      </c>
      <c r="J20" s="35">
        <v>872</v>
      </c>
      <c r="K20" s="34">
        <v>530</v>
      </c>
      <c r="L20" s="34">
        <v>253</v>
      </c>
      <c r="M20" s="34">
        <v>277</v>
      </c>
      <c r="N20" s="34">
        <f>44+103</f>
        <v>147</v>
      </c>
      <c r="O20" s="34">
        <f>20+52</f>
        <v>72</v>
      </c>
      <c r="P20" s="35">
        <f>24+51</f>
        <v>75</v>
      </c>
      <c r="Q20" s="37" t="s">
        <v>66</v>
      </c>
      <c r="R20" s="37" t="s">
        <v>66</v>
      </c>
      <c r="S20" s="37" t="s">
        <v>66</v>
      </c>
      <c r="T20" s="46"/>
      <c r="U20" s="48" t="s">
        <v>56</v>
      </c>
    </row>
    <row r="21" spans="1:23" s="16" customFormat="1" ht="15" customHeight="1">
      <c r="B21" s="16" t="s">
        <v>43</v>
      </c>
      <c r="D21" s="36"/>
      <c r="E21" s="34">
        <f t="shared" si="3"/>
        <v>2472</v>
      </c>
      <c r="F21" s="34">
        <f t="shared" si="4"/>
        <v>1257</v>
      </c>
      <c r="G21" s="34">
        <f t="shared" si="5"/>
        <v>1215</v>
      </c>
      <c r="H21" s="34">
        <v>1840</v>
      </c>
      <c r="I21" s="34">
        <v>931</v>
      </c>
      <c r="J21" s="35">
        <v>909</v>
      </c>
      <c r="K21" s="34">
        <v>483</v>
      </c>
      <c r="L21" s="34">
        <v>252</v>
      </c>
      <c r="M21" s="34">
        <v>231</v>
      </c>
      <c r="N21" s="34">
        <f>16+133</f>
        <v>149</v>
      </c>
      <c r="O21" s="34">
        <f>7+67</f>
        <v>74</v>
      </c>
      <c r="P21" s="35">
        <f>9+66</f>
        <v>75</v>
      </c>
      <c r="Q21" s="37" t="s">
        <v>66</v>
      </c>
      <c r="R21" s="37" t="s">
        <v>66</v>
      </c>
      <c r="S21" s="37" t="s">
        <v>66</v>
      </c>
      <c r="T21" s="46"/>
      <c r="U21" s="48" t="s">
        <v>57</v>
      </c>
    </row>
    <row r="22" spans="1:23" s="16" customFormat="1" ht="15" customHeight="1">
      <c r="B22" s="16" t="s">
        <v>44</v>
      </c>
      <c r="D22" s="36"/>
      <c r="E22" s="34">
        <f t="shared" si="3"/>
        <v>2533</v>
      </c>
      <c r="F22" s="34">
        <f t="shared" si="4"/>
        <v>1295</v>
      </c>
      <c r="G22" s="34">
        <f t="shared" si="5"/>
        <v>1238</v>
      </c>
      <c r="H22" s="34">
        <v>1880</v>
      </c>
      <c r="I22" s="34">
        <v>968</v>
      </c>
      <c r="J22" s="35">
        <v>912</v>
      </c>
      <c r="K22" s="34">
        <v>493</v>
      </c>
      <c r="L22" s="34">
        <v>260</v>
      </c>
      <c r="M22" s="34">
        <v>233</v>
      </c>
      <c r="N22" s="34">
        <f>19+141</f>
        <v>160</v>
      </c>
      <c r="O22" s="34">
        <f>10+57</f>
        <v>67</v>
      </c>
      <c r="P22" s="35">
        <f>9+84</f>
        <v>93</v>
      </c>
      <c r="Q22" s="37" t="s">
        <v>66</v>
      </c>
      <c r="R22" s="37" t="s">
        <v>66</v>
      </c>
      <c r="S22" s="37" t="s">
        <v>66</v>
      </c>
      <c r="T22" s="46"/>
      <c r="U22" s="48" t="s">
        <v>58</v>
      </c>
    </row>
    <row r="23" spans="1:23" s="16" customFormat="1" ht="15" customHeight="1">
      <c r="B23" s="16" t="s">
        <v>45</v>
      </c>
      <c r="D23" s="36"/>
      <c r="E23" s="34">
        <f t="shared" si="3"/>
        <v>2668</v>
      </c>
      <c r="F23" s="34">
        <f t="shared" si="4"/>
        <v>1434</v>
      </c>
      <c r="G23" s="34">
        <f t="shared" si="5"/>
        <v>1234</v>
      </c>
      <c r="H23" s="34">
        <v>2026</v>
      </c>
      <c r="I23" s="34">
        <v>1078</v>
      </c>
      <c r="J23" s="35">
        <v>948</v>
      </c>
      <c r="K23" s="34">
        <v>497</v>
      </c>
      <c r="L23" s="34">
        <v>287</v>
      </c>
      <c r="M23" s="34">
        <v>210</v>
      </c>
      <c r="N23" s="34">
        <f>26+119</f>
        <v>145</v>
      </c>
      <c r="O23" s="34">
        <f>13+56</f>
        <v>69</v>
      </c>
      <c r="P23" s="35">
        <f>13+63</f>
        <v>76</v>
      </c>
      <c r="Q23" s="37" t="s">
        <v>66</v>
      </c>
      <c r="R23" s="37" t="s">
        <v>66</v>
      </c>
      <c r="S23" s="37" t="s">
        <v>66</v>
      </c>
      <c r="T23" s="46"/>
      <c r="U23" s="48" t="s">
        <v>59</v>
      </c>
    </row>
    <row r="24" spans="1:23" s="16" customFormat="1" ht="15" customHeight="1">
      <c r="A24" s="31" t="s">
        <v>51</v>
      </c>
      <c r="D24" s="36"/>
      <c r="E24" s="27">
        <f>SUM(E25:E27)</f>
        <v>8910</v>
      </c>
      <c r="F24" s="27">
        <f t="shared" ref="F24:R24" si="7">SUM(F25:F27)</f>
        <v>4804</v>
      </c>
      <c r="G24" s="27">
        <f t="shared" si="7"/>
        <v>4106</v>
      </c>
      <c r="H24" s="27">
        <f t="shared" si="7"/>
        <v>7622</v>
      </c>
      <c r="I24" s="27">
        <f t="shared" si="7"/>
        <v>3990</v>
      </c>
      <c r="J24" s="27">
        <f t="shared" si="7"/>
        <v>3632</v>
      </c>
      <c r="K24" s="27">
        <f t="shared" si="7"/>
        <v>646</v>
      </c>
      <c r="L24" s="27">
        <f t="shared" si="7"/>
        <v>299</v>
      </c>
      <c r="M24" s="27">
        <f t="shared" si="7"/>
        <v>347</v>
      </c>
      <c r="N24" s="27">
        <f t="shared" si="7"/>
        <v>314</v>
      </c>
      <c r="O24" s="27">
        <f t="shared" si="7"/>
        <v>187</v>
      </c>
      <c r="P24" s="27">
        <f t="shared" si="7"/>
        <v>127</v>
      </c>
      <c r="Q24" s="27">
        <f t="shared" si="7"/>
        <v>328</v>
      </c>
      <c r="R24" s="27">
        <f t="shared" si="7"/>
        <v>328</v>
      </c>
      <c r="S24" s="28" t="s">
        <v>66</v>
      </c>
      <c r="T24" s="45" t="s">
        <v>13</v>
      </c>
      <c r="U24" s="46"/>
      <c r="V24" s="19"/>
    </row>
    <row r="25" spans="1:23" s="16" customFormat="1" ht="15" customHeight="1">
      <c r="B25" s="16" t="s">
        <v>39</v>
      </c>
      <c r="D25" s="36"/>
      <c r="E25" s="34">
        <f t="shared" si="3"/>
        <v>2893</v>
      </c>
      <c r="F25" s="34">
        <f t="shared" si="4"/>
        <v>1612</v>
      </c>
      <c r="G25" s="34">
        <f t="shared" si="5"/>
        <v>1281</v>
      </c>
      <c r="H25" s="34">
        <v>2465</v>
      </c>
      <c r="I25" s="34">
        <v>1333</v>
      </c>
      <c r="J25" s="35">
        <v>1132</v>
      </c>
      <c r="K25" s="34">
        <v>204</v>
      </c>
      <c r="L25" s="34">
        <v>100</v>
      </c>
      <c r="M25" s="34">
        <v>104</v>
      </c>
      <c r="N25" s="34">
        <v>119</v>
      </c>
      <c r="O25" s="34">
        <v>74</v>
      </c>
      <c r="P25" s="35">
        <v>45</v>
      </c>
      <c r="Q25" s="34">
        <v>105</v>
      </c>
      <c r="R25" s="35">
        <v>105</v>
      </c>
      <c r="S25" s="37" t="s">
        <v>66</v>
      </c>
      <c r="T25" s="46"/>
      <c r="U25" s="48" t="s">
        <v>49</v>
      </c>
    </row>
    <row r="26" spans="1:23" s="16" customFormat="1" ht="15" customHeight="1">
      <c r="B26" s="16" t="s">
        <v>40</v>
      </c>
      <c r="D26" s="36"/>
      <c r="E26" s="34">
        <f t="shared" si="3"/>
        <v>3118</v>
      </c>
      <c r="F26" s="34">
        <f t="shared" si="4"/>
        <v>1648</v>
      </c>
      <c r="G26" s="34">
        <f t="shared" si="5"/>
        <v>1470</v>
      </c>
      <c r="H26" s="34">
        <v>2646</v>
      </c>
      <c r="I26" s="34">
        <v>1359</v>
      </c>
      <c r="J26" s="35">
        <v>1287</v>
      </c>
      <c r="K26" s="34">
        <v>251</v>
      </c>
      <c r="L26" s="34">
        <v>103</v>
      </c>
      <c r="M26" s="34">
        <v>148</v>
      </c>
      <c r="N26" s="34">
        <v>104</v>
      </c>
      <c r="O26" s="34">
        <v>69</v>
      </c>
      <c r="P26" s="35">
        <v>35</v>
      </c>
      <c r="Q26" s="34">
        <v>117</v>
      </c>
      <c r="R26" s="35">
        <v>117</v>
      </c>
      <c r="S26" s="37" t="s">
        <v>66</v>
      </c>
      <c r="T26" s="46"/>
      <c r="U26" s="48" t="s">
        <v>60</v>
      </c>
    </row>
    <row r="27" spans="1:23" s="16" customFormat="1" ht="15" customHeight="1">
      <c r="B27" s="16" t="s">
        <v>41</v>
      </c>
      <c r="D27" s="36"/>
      <c r="E27" s="34">
        <f t="shared" si="3"/>
        <v>2899</v>
      </c>
      <c r="F27" s="34">
        <f t="shared" si="4"/>
        <v>1544</v>
      </c>
      <c r="G27" s="34">
        <f t="shared" si="5"/>
        <v>1355</v>
      </c>
      <c r="H27" s="34">
        <v>2511</v>
      </c>
      <c r="I27" s="34">
        <v>1298</v>
      </c>
      <c r="J27" s="35">
        <v>1213</v>
      </c>
      <c r="K27" s="34">
        <v>191</v>
      </c>
      <c r="L27" s="34">
        <v>96</v>
      </c>
      <c r="M27" s="34">
        <v>95</v>
      </c>
      <c r="N27" s="34">
        <v>91</v>
      </c>
      <c r="O27" s="34">
        <v>44</v>
      </c>
      <c r="P27" s="35">
        <v>47</v>
      </c>
      <c r="Q27" s="34">
        <v>106</v>
      </c>
      <c r="R27" s="34">
        <v>106</v>
      </c>
      <c r="S27" s="37" t="s">
        <v>66</v>
      </c>
      <c r="T27" s="46"/>
      <c r="U27" s="48" t="s">
        <v>61</v>
      </c>
    </row>
    <row r="28" spans="1:23" s="16" customFormat="1" ht="15" customHeight="1">
      <c r="A28" s="31" t="s">
        <v>52</v>
      </c>
      <c r="D28" s="36"/>
      <c r="E28" s="27">
        <f>SUM(E29:E31)</f>
        <v>3603</v>
      </c>
      <c r="F28" s="27">
        <f t="shared" ref="F28:R28" si="8">SUM(F29:F31)</f>
        <v>1550</v>
      </c>
      <c r="G28" s="27">
        <f t="shared" si="8"/>
        <v>2053</v>
      </c>
      <c r="H28" s="27">
        <f t="shared" si="8"/>
        <v>3441</v>
      </c>
      <c r="I28" s="27">
        <f t="shared" si="8"/>
        <v>1388</v>
      </c>
      <c r="J28" s="27">
        <f t="shared" si="8"/>
        <v>2053</v>
      </c>
      <c r="K28" s="28" t="s">
        <v>66</v>
      </c>
      <c r="L28" s="28" t="s">
        <v>66</v>
      </c>
      <c r="M28" s="28" t="s">
        <v>66</v>
      </c>
      <c r="N28" s="28" t="s">
        <v>66</v>
      </c>
      <c r="O28" s="28" t="s">
        <v>66</v>
      </c>
      <c r="P28" s="28" t="s">
        <v>66</v>
      </c>
      <c r="Q28" s="27">
        <f t="shared" si="8"/>
        <v>162</v>
      </c>
      <c r="R28" s="27">
        <f t="shared" si="8"/>
        <v>162</v>
      </c>
      <c r="S28" s="28" t="s">
        <v>66</v>
      </c>
      <c r="T28" s="45" t="s">
        <v>14</v>
      </c>
      <c r="U28" s="46"/>
      <c r="V28" s="19"/>
    </row>
    <row r="29" spans="1:23" s="16" customFormat="1" ht="15" customHeight="1">
      <c r="B29" s="16" t="s">
        <v>46</v>
      </c>
      <c r="D29" s="36"/>
      <c r="E29" s="34">
        <f t="shared" si="3"/>
        <v>1420</v>
      </c>
      <c r="F29" s="34">
        <f t="shared" si="4"/>
        <v>641</v>
      </c>
      <c r="G29" s="34">
        <f t="shared" si="5"/>
        <v>779</v>
      </c>
      <c r="H29" s="34">
        <v>1354</v>
      </c>
      <c r="I29" s="34">
        <v>575</v>
      </c>
      <c r="J29" s="35">
        <v>779</v>
      </c>
      <c r="K29" s="37" t="s">
        <v>66</v>
      </c>
      <c r="L29" s="37" t="s">
        <v>66</v>
      </c>
      <c r="M29" s="37" t="s">
        <v>66</v>
      </c>
      <c r="N29" s="37" t="s">
        <v>66</v>
      </c>
      <c r="O29" s="37" t="s">
        <v>66</v>
      </c>
      <c r="P29" s="37" t="s">
        <v>66</v>
      </c>
      <c r="Q29" s="34">
        <v>66</v>
      </c>
      <c r="R29" s="34">
        <v>66</v>
      </c>
      <c r="S29" s="37" t="s">
        <v>66</v>
      </c>
      <c r="T29" s="46"/>
      <c r="U29" s="48" t="s">
        <v>50</v>
      </c>
    </row>
    <row r="30" spans="1:23" s="16" customFormat="1" ht="15" customHeight="1">
      <c r="B30" s="16" t="s">
        <v>47</v>
      </c>
      <c r="D30" s="36"/>
      <c r="E30" s="34">
        <f t="shared" si="3"/>
        <v>1123</v>
      </c>
      <c r="F30" s="34">
        <f t="shared" si="4"/>
        <v>462</v>
      </c>
      <c r="G30" s="34">
        <f t="shared" si="5"/>
        <v>661</v>
      </c>
      <c r="H30" s="34">
        <v>1074</v>
      </c>
      <c r="I30" s="34">
        <v>413</v>
      </c>
      <c r="J30" s="35">
        <v>661</v>
      </c>
      <c r="K30" s="37" t="s">
        <v>66</v>
      </c>
      <c r="L30" s="37" t="s">
        <v>66</v>
      </c>
      <c r="M30" s="37" t="s">
        <v>66</v>
      </c>
      <c r="N30" s="37" t="s">
        <v>66</v>
      </c>
      <c r="O30" s="37" t="s">
        <v>66</v>
      </c>
      <c r="P30" s="37" t="s">
        <v>66</v>
      </c>
      <c r="Q30" s="34">
        <v>49</v>
      </c>
      <c r="R30" s="34">
        <v>49</v>
      </c>
      <c r="S30" s="37" t="s">
        <v>66</v>
      </c>
      <c r="T30" s="46"/>
      <c r="U30" s="48" t="s">
        <v>62</v>
      </c>
    </row>
    <row r="31" spans="1:23" s="16" customFormat="1" ht="15" customHeight="1">
      <c r="A31" s="38"/>
      <c r="B31" s="38" t="s">
        <v>48</v>
      </c>
      <c r="C31" s="38"/>
      <c r="D31" s="39"/>
      <c r="E31" s="40">
        <f t="shared" si="3"/>
        <v>1060</v>
      </c>
      <c r="F31" s="40">
        <f t="shared" si="4"/>
        <v>447</v>
      </c>
      <c r="G31" s="40">
        <f t="shared" si="5"/>
        <v>613</v>
      </c>
      <c r="H31" s="40">
        <v>1013</v>
      </c>
      <c r="I31" s="40">
        <v>400</v>
      </c>
      <c r="J31" s="41">
        <v>613</v>
      </c>
      <c r="K31" s="42" t="s">
        <v>66</v>
      </c>
      <c r="L31" s="42" t="s">
        <v>66</v>
      </c>
      <c r="M31" s="42" t="s">
        <v>66</v>
      </c>
      <c r="N31" s="42" t="s">
        <v>66</v>
      </c>
      <c r="O31" s="42" t="s">
        <v>66</v>
      </c>
      <c r="P31" s="42" t="s">
        <v>66</v>
      </c>
      <c r="Q31" s="40">
        <v>47</v>
      </c>
      <c r="R31" s="40">
        <v>47</v>
      </c>
      <c r="S31" s="42" t="s">
        <v>66</v>
      </c>
      <c r="T31" s="49"/>
      <c r="U31" s="49" t="s">
        <v>63</v>
      </c>
    </row>
    <row r="32" spans="1:23" s="17" customFormat="1" ht="13.95" customHeight="1">
      <c r="A32" s="16"/>
      <c r="B32" s="17" t="s">
        <v>70</v>
      </c>
      <c r="C32" s="16"/>
      <c r="D32" s="16"/>
      <c r="E32" s="16"/>
      <c r="F32" s="16"/>
      <c r="G32" s="16"/>
      <c r="M32" s="18" t="s">
        <v>71</v>
      </c>
      <c r="N32" s="18"/>
      <c r="R32" s="16"/>
      <c r="S32" s="16"/>
    </row>
    <row r="33" spans="2:14" s="17" customFormat="1" ht="13.95" customHeight="1">
      <c r="B33" s="17" t="s">
        <v>64</v>
      </c>
      <c r="M33" s="17" t="s">
        <v>69</v>
      </c>
    </row>
    <row r="34" spans="2:14" s="16" customFormat="1" ht="13.95" customHeight="1">
      <c r="B34" s="17" t="s">
        <v>68</v>
      </c>
      <c r="C34" s="17"/>
      <c r="D34" s="17"/>
      <c r="E34" s="17"/>
      <c r="F34" s="17"/>
      <c r="G34" s="17"/>
      <c r="M34" s="17" t="s">
        <v>72</v>
      </c>
      <c r="N34" s="17"/>
    </row>
    <row r="35" spans="2:14" s="16" customFormat="1" ht="15">
      <c r="B35" s="17"/>
      <c r="C35" s="17"/>
      <c r="D35" s="17"/>
      <c r="E35" s="17"/>
      <c r="F35" s="17"/>
      <c r="G35" s="17"/>
      <c r="H35" s="17"/>
      <c r="I35" s="17"/>
      <c r="J35" s="17"/>
    </row>
  </sheetData>
  <mergeCells count="22">
    <mergeCell ref="A4:D11"/>
    <mergeCell ref="A12:D12"/>
    <mergeCell ref="K5:M5"/>
    <mergeCell ref="K9:M9"/>
    <mergeCell ref="H6:J6"/>
    <mergeCell ref="H7:J7"/>
    <mergeCell ref="H8:J8"/>
    <mergeCell ref="H9:J9"/>
    <mergeCell ref="H4:S4"/>
    <mergeCell ref="Q6:S6"/>
    <mergeCell ref="E6:G6"/>
    <mergeCell ref="E7:G7"/>
    <mergeCell ref="K7:M7"/>
    <mergeCell ref="K8:M8"/>
    <mergeCell ref="T4:U11"/>
    <mergeCell ref="Q8:S8"/>
    <mergeCell ref="K6:M6"/>
    <mergeCell ref="Q7:S7"/>
    <mergeCell ref="N9:P9"/>
    <mergeCell ref="N7:P7"/>
    <mergeCell ref="N8:P8"/>
    <mergeCell ref="N6:P6"/>
  </mergeCells>
  <phoneticPr fontId="1" type="noConversion"/>
  <pageMargins left="0.59055118110236227" right="0.35433070866141736" top="0.78740157480314965" bottom="0.59055118110236227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T-3.7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2011-08-15T11:59:36Z</cp:lastPrinted>
  <dcterms:created xsi:type="dcterms:W3CDTF">1997-06-13T10:07:54Z</dcterms:created>
  <dcterms:modified xsi:type="dcterms:W3CDTF">2012-01-09T06:17:07Z</dcterms:modified>
</cp:coreProperties>
</file>