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2.7น.25" sheetId="1" r:id="rId1"/>
  </sheets>
  <definedNames>
    <definedName name="_xlnm.Print_Area" localSheetId="0">'T-2.7น.25'!$A$1:$Z$22</definedName>
  </definedNames>
  <calcPr calcId="145621"/>
</workbook>
</file>

<file path=xl/calcChain.xml><?xml version="1.0" encoding="utf-8"?>
<calcChain xmlns="http://schemas.openxmlformats.org/spreadsheetml/2006/main">
  <c r="P17" i="1" l="1"/>
  <c r="O17" i="1"/>
  <c r="N17" i="1" s="1"/>
  <c r="M17" i="1"/>
  <c r="L17" i="1"/>
  <c r="K17" i="1" s="1"/>
  <c r="P16" i="1"/>
  <c r="O16" i="1"/>
  <c r="N16" i="1"/>
  <c r="M16" i="1"/>
  <c r="K16" i="1" s="1"/>
  <c r="L16" i="1"/>
  <c r="P15" i="1"/>
  <c r="O15" i="1"/>
  <c r="N15" i="1" s="1"/>
  <c r="M15" i="1"/>
  <c r="L15" i="1"/>
  <c r="K15" i="1" s="1"/>
  <c r="P14" i="1"/>
  <c r="O14" i="1"/>
  <c r="N14" i="1" s="1"/>
  <c r="M14" i="1"/>
  <c r="L14" i="1"/>
  <c r="K14" i="1"/>
  <c r="P13" i="1"/>
  <c r="O13" i="1"/>
  <c r="N13" i="1" s="1"/>
  <c r="M13" i="1"/>
  <c r="L13" i="1"/>
  <c r="K13" i="1" s="1"/>
  <c r="P12" i="1"/>
  <c r="O12" i="1"/>
  <c r="N12" i="1"/>
  <c r="M12" i="1"/>
  <c r="K12" i="1" s="1"/>
  <c r="L12" i="1"/>
  <c r="P11" i="1"/>
  <c r="O11" i="1"/>
  <c r="N11" i="1" s="1"/>
  <c r="L11" i="1"/>
  <c r="K11" i="1"/>
  <c r="P10" i="1"/>
  <c r="O10" i="1"/>
  <c r="N10" i="1" s="1"/>
  <c r="M10" i="1"/>
  <c r="L10" i="1"/>
  <c r="K10" i="1" s="1"/>
  <c r="P9" i="1"/>
  <c r="O9" i="1"/>
  <c r="M9" i="1"/>
  <c r="L9" i="1"/>
  <c r="K9" i="1"/>
  <c r="N9" i="1" l="1"/>
</calcChain>
</file>

<file path=xl/sharedStrings.xml><?xml version="1.0" encoding="utf-8"?>
<sst xmlns="http://schemas.openxmlformats.org/spreadsheetml/2006/main" count="83" uniqueCount="46">
  <si>
    <t>ตาราง</t>
  </si>
  <si>
    <t>Table</t>
  </si>
  <si>
    <t>(หน่วยเป็นพัน   In thousands)</t>
  </si>
  <si>
    <t>ชั่วโมงทำงาน</t>
  </si>
  <si>
    <t>2556 (2013)</t>
  </si>
  <si>
    <t>2557 (2014)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</si>
  <si>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</si>
  <si>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</si>
  <si>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</si>
  <si>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</si>
  <si>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</si>
  <si>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</si>
  <si>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</si>
  <si>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</si>
  <si>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</si>
  <si>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</si>
  <si>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</si>
  <si>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</si>
  <si>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</si>
  <si>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</si>
  <si>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</si>
  <si>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</si>
  <si>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     0  ชั่วโมง       </t>
  </si>
  <si>
    <t xml:space="preserve">  Not work</t>
  </si>
  <si>
    <t xml:space="preserve">  1  -  9  ชั่วโมง</t>
  </si>
  <si>
    <t>-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</si>
  <si>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</si>
  <si>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</si>
  <si>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</si>
  <si>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</si>
  <si>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</si>
  <si>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</si>
  <si>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</si>
  <si>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</si>
  <si>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</si>
  <si>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</si>
  <si>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</si>
  <si>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</si>
  <si>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</si>
  <si>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</si>
  <si>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สำรวจภาวะการทำงานของประชากร พ.ศ. 2556 - 2557 ระดับจังหวัด สำนักงานสถิติแห่งชาติ</t>
  </si>
  <si>
    <t>Source:</t>
  </si>
  <si>
    <t xml:space="preserve"> Labour Force Survey: 2013 - 2014, Provincial level,  National Statistical Office</t>
  </si>
  <si>
    <t>ประชากรอายุ 15 ปีขึ้นไปที่มีงานทำ จำแนกตามจำนวนชั่วโมงทำงานต่อสัปดาห์ เป็นรายไตรมาส และเพศ พ.ศ. 2556 - 2557 :จังหวัดเพชรบูรณ์</t>
  </si>
  <si>
    <t>Employed Persons Aged 15 Years and Over by Hours Worked per Week, Quarterly and Sex: 2013 - 2014 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</si>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</sst>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7" fontId="2" fillId="0" borderId="8" xfId="0" applyNumberFormat="1" applyFont="1" applyBorder="1" applyAlignment="1">
      <alignment vertical="center"/>
    </xf>
    <xf numFmtId="187" fontId="2" fillId="0" borderId="12" xfId="0" applyNumberFormat="1" applyFont="1" applyBorder="1" applyAlignment="1">
      <alignment vertical="center"/>
    </xf>
    <xf numFmtId="187" fontId="2" fillId="0" borderId="7" xfId="0" applyNumberFormat="1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5" fillId="0" borderId="0" xfId="0" quotePrefix="1" applyFont="1" applyAlignment="1">
      <alignment horizontal="left"/>
    </xf>
    <xf numFmtId="0" fontId="5" fillId="0" borderId="0" xfId="0" applyFont="1"/>
    <xf numFmtId="187" fontId="5" fillId="0" borderId="14" xfId="0" applyNumberFormat="1" applyFont="1" applyBorder="1"/>
    <xf numFmtId="187" fontId="5" fillId="0" borderId="7" xfId="0" applyNumberFormat="1" applyFont="1" applyBorder="1"/>
    <xf numFmtId="187" fontId="5" fillId="0" borderId="0" xfId="0" applyNumberFormat="1" applyFont="1"/>
    <xf numFmtId="0" fontId="5" fillId="0" borderId="8" xfId="0" applyFont="1" applyBorder="1"/>
    <xf numFmtId="187" fontId="5" fillId="0" borderId="8" xfId="0" applyNumberFormat="1" applyFont="1" applyBorder="1"/>
    <xf numFmtId="187" fontId="5" fillId="0" borderId="14" xfId="0" applyNumberFormat="1" applyFont="1" applyBorder="1" applyAlignment="1">
      <alignment horizontal="right"/>
    </xf>
    <xf numFmtId="0" fontId="5" fillId="0" borderId="8" xfId="0" quotePrefix="1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/>
    <xf numFmtId="187" fontId="5" fillId="0" borderId="9" xfId="0" applyNumberFormat="1" applyFont="1" applyBorder="1"/>
    <xf numFmtId="187" fontId="5" fillId="0" borderId="13" xfId="0" applyNumberFormat="1" applyFont="1" applyBorder="1"/>
    <xf numFmtId="187" fontId="5" fillId="0" borderId="11" xfId="0" applyNumberFormat="1" applyFont="1" applyBorder="1"/>
    <xf numFmtId="187" fontId="5" fillId="0" borderId="10" xfId="0" applyNumberFormat="1" applyFont="1" applyBorder="1"/>
    <xf numFmtId="0" fontId="5" fillId="0" borderId="9" xfId="0" applyFont="1" applyBorder="1"/>
    <xf numFmtId="0" fontId="5" fillId="0" borderId="0" xfId="0" applyFont="1" applyBorder="1"/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219075</xdr:colOff>
      <xdr:row>0</xdr:row>
      <xdr:rowOff>9525</xdr:rowOff>
    </xdr:from>
    <xdr:to>
      <xdr:col>26</xdr:col>
      <xdr:colOff>76200</xdr:colOff>
      <xdr:row>22</xdr:row>
      <xdr:rowOff>47625</xdr:rowOff>
    </xdr:to>
    <xdr:grpSp>
      <xdr:nvGrpSpPr>
        <xdr:cNvPr id="2" name="Group 189"/>
        <xdr:cNvGrpSpPr>
          <a:grpSpLocks/>
        </xdr:cNvGrpSpPr>
      </xdr:nvGrpSpPr>
      <xdr:grpSpPr bwMode="auto">
        <a:xfrm>
          <a:off x="9553575" y="9525"/>
          <a:ext cx="542925" cy="6924675"/>
          <a:chOff x="988" y="0"/>
          <a:chExt cx="62" cy="6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1" y="160"/>
            <a:ext cx="50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71"/>
            <a:ext cx="62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26"/>
  <sheetViews>
    <sheetView showGridLines="0" tabSelected="1" topLeftCell="A13" workbookViewId="0">
      <selection activeCell="B23" sqref="B23"/>
    </sheetView>
  </sheetViews>
  <sheetFormatPr defaultRowHeight="21.75" x14ac:dyDescent="0.5"/>
  <cols>
    <col min="1" max="1" width="1.7109375" style="7" customWidth="1"/>
    <col min="2" max="2" width="6.140625" style="7" customWidth="1"/>
    <col min="3" max="3" width="4.28515625" style="7" customWidth="1"/>
    <col min="4" max="4" width="2.7109375" style="7" customWidth="1"/>
    <col min="5" max="22" width="6.28515625" style="7" customWidth="1"/>
    <col min="23" max="23" width="12" style="7" customWidth="1"/>
    <col min="24" max="24" width="3.85546875" style="7" customWidth="1"/>
    <col min="25" max="25" width="2.28515625" style="6" customWidth="1"/>
    <col min="26" max="26" width="4.140625" style="7" customWidth="1"/>
    <col min="27" max="16384" width="9.140625" style="7"/>
  </cols>
  <sheetData>
    <row r="1" spans="1:25" s="1" customFormat="1" x14ac:dyDescent="0.5">
      <c r="B1" s="1" t="s">
        <v>0</v>
      </c>
      <c r="C1" s="2">
        <v>2.7</v>
      </c>
      <c r="D1" s="1" t="s">
        <v>43</v>
      </c>
      <c r="Y1" s="3"/>
    </row>
    <row r="2" spans="1:25" s="4" customFormat="1" x14ac:dyDescent="0.5">
      <c r="B2" s="1" t="s">
        <v>1</v>
      </c>
      <c r="C2" s="2">
        <v>2.7</v>
      </c>
      <c r="D2" s="1" t="s">
        <v>44</v>
      </c>
      <c r="E2" s="1"/>
      <c r="Y2" s="5"/>
    </row>
    <row r="3" spans="1:25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X3" s="8" t="s">
        <v>2</v>
      </c>
    </row>
    <row r="4" spans="1:25" ht="21.75" customHeight="1" x14ac:dyDescent="0.5">
      <c r="A4" s="46" t="s">
        <v>3</v>
      </c>
      <c r="B4" s="46"/>
      <c r="C4" s="46"/>
      <c r="D4" s="47"/>
      <c r="E4" s="56" t="s">
        <v>4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8"/>
      <c r="Q4" s="56" t="s">
        <v>5</v>
      </c>
      <c r="R4" s="57"/>
      <c r="S4" s="57"/>
      <c r="T4" s="57"/>
      <c r="U4" s="57"/>
      <c r="V4" s="58"/>
      <c r="W4" s="45" t="s">
        <v>6</v>
      </c>
      <c r="X4" s="46"/>
    </row>
    <row r="5" spans="1:25" s="10" customFormat="1" ht="22.5" customHeight="1" x14ac:dyDescent="0.45">
      <c r="A5" s="54"/>
      <c r="B5" s="54"/>
      <c r="C5" s="54"/>
      <c r="D5" s="55"/>
      <c r="E5" s="45" t="s">
        <v>7</v>
      </c>
      <c r="F5" s="46"/>
      <c r="G5" s="47"/>
      <c r="H5" s="45" t="s">
        <v>8</v>
      </c>
      <c r="I5" s="46"/>
      <c r="J5" s="47"/>
      <c r="K5" s="45" t="s">
        <v>9</v>
      </c>
      <c r="L5" s="46"/>
      <c r="M5" s="47"/>
      <c r="N5" s="45" t="s">
        <v>10</v>
      </c>
      <c r="O5" s="46"/>
      <c r="P5" s="47"/>
      <c r="Q5" s="45" t="s">
        <v>7</v>
      </c>
      <c r="R5" s="46"/>
      <c r="S5" s="47"/>
      <c r="T5" s="45" t="s">
        <v>8</v>
      </c>
      <c r="U5" s="46"/>
      <c r="V5" s="47"/>
      <c r="W5" s="59"/>
      <c r="X5" s="54"/>
      <c r="Y5" s="9"/>
    </row>
    <row r="6" spans="1:25" s="10" customFormat="1" ht="21.75" customHeight="1" x14ac:dyDescent="0.45">
      <c r="A6" s="54"/>
      <c r="B6" s="54"/>
      <c r="C6" s="54"/>
      <c r="D6" s="55"/>
      <c r="E6" s="51" t="s">
        <v>11</v>
      </c>
      <c r="F6" s="52"/>
      <c r="G6" s="53"/>
      <c r="H6" s="51" t="s">
        <v>12</v>
      </c>
      <c r="I6" s="52"/>
      <c r="J6" s="53"/>
      <c r="K6" s="51" t="s">
        <v>13</v>
      </c>
      <c r="L6" s="52"/>
      <c r="M6" s="53"/>
      <c r="N6" s="51" t="s">
        <v>14</v>
      </c>
      <c r="O6" s="52"/>
      <c r="P6" s="53"/>
      <c r="Q6" s="51" t="s">
        <v>11</v>
      </c>
      <c r="R6" s="52"/>
      <c r="S6" s="53"/>
      <c r="T6" s="51" t="s">
        <v>12</v>
      </c>
      <c r="U6" s="52"/>
      <c r="V6" s="53"/>
      <c r="W6" s="59"/>
      <c r="X6" s="54"/>
      <c r="Y6" s="9"/>
    </row>
    <row r="7" spans="1:25" s="10" customFormat="1" ht="21.75" customHeight="1" x14ac:dyDescent="0.45">
      <c r="A7" s="54"/>
      <c r="B7" s="54"/>
      <c r="C7" s="54"/>
      <c r="D7" s="55"/>
      <c r="E7" s="11" t="s">
        <v>15</v>
      </c>
      <c r="F7" s="12" t="s">
        <v>16</v>
      </c>
      <c r="G7" s="13" t="s">
        <v>17</v>
      </c>
      <c r="H7" s="14" t="s">
        <v>15</v>
      </c>
      <c r="I7" s="12" t="s">
        <v>16</v>
      </c>
      <c r="J7" s="13" t="s">
        <v>17</v>
      </c>
      <c r="K7" s="11" t="s">
        <v>15</v>
      </c>
      <c r="L7" s="12" t="s">
        <v>16</v>
      </c>
      <c r="M7" s="13" t="s">
        <v>17</v>
      </c>
      <c r="N7" s="11" t="s">
        <v>15</v>
      </c>
      <c r="O7" s="12" t="s">
        <v>16</v>
      </c>
      <c r="P7" s="13" t="s">
        <v>17</v>
      </c>
      <c r="Q7" s="11" t="s">
        <v>15</v>
      </c>
      <c r="R7" s="12" t="s">
        <v>16</v>
      </c>
      <c r="S7" s="13" t="s">
        <v>17</v>
      </c>
      <c r="T7" s="14" t="s">
        <v>15</v>
      </c>
      <c r="U7" s="12" t="s">
        <v>16</v>
      </c>
      <c r="V7" s="13" t="s">
        <v>17</v>
      </c>
      <c r="W7" s="59"/>
      <c r="X7" s="54"/>
      <c r="Y7" s="9"/>
    </row>
    <row r="8" spans="1:25" s="10" customFormat="1" ht="21.75" customHeight="1" x14ac:dyDescent="0.45">
      <c r="A8" s="52"/>
      <c r="B8" s="52"/>
      <c r="C8" s="52"/>
      <c r="D8" s="53"/>
      <c r="E8" s="15" t="s">
        <v>18</v>
      </c>
      <c r="F8" s="16" t="s">
        <v>19</v>
      </c>
      <c r="G8" s="17" t="s">
        <v>20</v>
      </c>
      <c r="H8" s="18" t="s">
        <v>18</v>
      </c>
      <c r="I8" s="16" t="s">
        <v>19</v>
      </c>
      <c r="J8" s="17" t="s">
        <v>20</v>
      </c>
      <c r="K8" s="15" t="s">
        <v>18</v>
      </c>
      <c r="L8" s="16" t="s">
        <v>19</v>
      </c>
      <c r="M8" s="17" t="s">
        <v>20</v>
      </c>
      <c r="N8" s="15" t="s">
        <v>18</v>
      </c>
      <c r="O8" s="16" t="s">
        <v>19</v>
      </c>
      <c r="P8" s="17" t="s">
        <v>20</v>
      </c>
      <c r="Q8" s="15" t="s">
        <v>18</v>
      </c>
      <c r="R8" s="16" t="s">
        <v>19</v>
      </c>
      <c r="S8" s="17" t="s">
        <v>20</v>
      </c>
      <c r="T8" s="18" t="s">
        <v>18</v>
      </c>
      <c r="U8" s="16" t="s">
        <v>19</v>
      </c>
      <c r="V8" s="17" t="s">
        <v>20</v>
      </c>
      <c r="W8" s="51"/>
      <c r="X8" s="52"/>
      <c r="Y8" s="9"/>
    </row>
    <row r="9" spans="1:25" s="24" customFormat="1" ht="36" customHeight="1" x14ac:dyDescent="0.45">
      <c r="A9" s="48" t="s">
        <v>21</v>
      </c>
      <c r="B9" s="48"/>
      <c r="C9" s="48"/>
      <c r="D9" s="49"/>
      <c r="E9" s="19">
        <v>603.9</v>
      </c>
      <c r="F9" s="20">
        <v>339.1</v>
      </c>
      <c r="G9" s="21">
        <v>264.70000000000005</v>
      </c>
      <c r="H9" s="22">
        <v>608.15</v>
      </c>
      <c r="I9" s="20">
        <v>341.11</v>
      </c>
      <c r="J9" s="22">
        <v>267</v>
      </c>
      <c r="K9" s="20">
        <f>L9+M9</f>
        <v>600.48500000000001</v>
      </c>
      <c r="L9" s="22">
        <f>338185/1000</f>
        <v>338.185</v>
      </c>
      <c r="M9" s="20">
        <f>262300/1000</f>
        <v>262.3</v>
      </c>
      <c r="N9" s="20">
        <f>O9+P9</f>
        <v>586.87099999999998</v>
      </c>
      <c r="O9" s="20">
        <f>331277/1000</f>
        <v>331.27699999999999</v>
      </c>
      <c r="P9" s="20">
        <f>255594/1000</f>
        <v>255.59399999999999</v>
      </c>
      <c r="Q9" s="20">
        <v>501.37099999999998</v>
      </c>
      <c r="R9" s="20">
        <v>285.47899999999998</v>
      </c>
      <c r="S9" s="20">
        <v>215.89099999999999</v>
      </c>
      <c r="T9" s="20">
        <v>502.39299999999997</v>
      </c>
      <c r="U9" s="20">
        <v>281.64</v>
      </c>
      <c r="V9" s="22">
        <v>220.75299999999999</v>
      </c>
      <c r="W9" s="50" t="s">
        <v>18</v>
      </c>
      <c r="X9" s="48"/>
      <c r="Y9" s="23"/>
    </row>
    <row r="10" spans="1:25" s="10" customFormat="1" ht="31.5" customHeight="1" x14ac:dyDescent="0.45">
      <c r="A10" s="25" t="s">
        <v>22</v>
      </c>
      <c r="B10" s="26"/>
      <c r="C10" s="26"/>
      <c r="D10" s="26"/>
      <c r="E10" s="27">
        <v>3.3</v>
      </c>
      <c r="F10" s="27">
        <v>1.6</v>
      </c>
      <c r="G10" s="28">
        <v>1.6</v>
      </c>
      <c r="H10" s="29">
        <v>0.91100000000000003</v>
      </c>
      <c r="I10" s="27">
        <v>0.19800000000000001</v>
      </c>
      <c r="J10" s="29">
        <v>0.71299999999999997</v>
      </c>
      <c r="K10" s="27">
        <f>L10+M10</f>
        <v>1.6419999999999999</v>
      </c>
      <c r="L10" s="29">
        <f>980/1000</f>
        <v>0.98</v>
      </c>
      <c r="M10" s="27">
        <f>662/1000</f>
        <v>0.66200000000000003</v>
      </c>
      <c r="N10" s="27">
        <f t="shared" ref="N10:N17" si="0">O10+P10</f>
        <v>3.4079999999999995</v>
      </c>
      <c r="O10" s="27">
        <f>2397/1000</f>
        <v>2.3969999999999998</v>
      </c>
      <c r="P10" s="27">
        <f>1011/1000</f>
        <v>1.0109999999999999</v>
      </c>
      <c r="Q10" s="27">
        <v>0.79200000000000004</v>
      </c>
      <c r="R10" s="27">
        <v>0.11</v>
      </c>
      <c r="S10" s="27">
        <v>0.68100000000000005</v>
      </c>
      <c r="T10" s="27">
        <v>4.3680000000000003</v>
      </c>
      <c r="U10" s="27">
        <v>2.2450000000000001</v>
      </c>
      <c r="V10" s="29">
        <v>2.1230000000000002</v>
      </c>
      <c r="W10" s="30" t="s">
        <v>23</v>
      </c>
      <c r="X10" s="26"/>
      <c r="Y10" s="9"/>
    </row>
    <row r="11" spans="1:25" s="10" customFormat="1" ht="31.5" customHeight="1" x14ac:dyDescent="0.45">
      <c r="A11" s="25" t="s">
        <v>24</v>
      </c>
      <c r="B11" s="26"/>
      <c r="C11" s="26"/>
      <c r="D11" s="26"/>
      <c r="E11" s="31">
        <v>0.1</v>
      </c>
      <c r="F11" s="32" t="s">
        <v>25</v>
      </c>
      <c r="G11" s="28">
        <v>0.1</v>
      </c>
      <c r="H11" s="29">
        <v>0.54200000000000004</v>
      </c>
      <c r="I11" s="27">
        <v>0.54200000000000004</v>
      </c>
      <c r="J11" s="32" t="s">
        <v>25</v>
      </c>
      <c r="K11" s="27">
        <f>110/1000</f>
        <v>0.11</v>
      </c>
      <c r="L11" s="29">
        <f>110/1000</f>
        <v>0.11</v>
      </c>
      <c r="M11" s="32" t="s">
        <v>25</v>
      </c>
      <c r="N11" s="27">
        <f t="shared" si="0"/>
        <v>0.55400000000000005</v>
      </c>
      <c r="O11" s="27">
        <f>317/1000</f>
        <v>0.317</v>
      </c>
      <c r="P11" s="27">
        <f>237/1000</f>
        <v>0.23699999999999999</v>
      </c>
      <c r="Q11" s="27">
        <v>0.80500000000000005</v>
      </c>
      <c r="R11" s="27">
        <v>0.14199999999999999</v>
      </c>
      <c r="S11" s="27">
        <v>0.66300000000000003</v>
      </c>
      <c r="T11" s="27">
        <v>1.0629999999999999</v>
      </c>
      <c r="U11" s="27">
        <v>0.59099999999999997</v>
      </c>
      <c r="V11" s="29">
        <v>0.47299999999999998</v>
      </c>
      <c r="W11" s="33" t="s">
        <v>26</v>
      </c>
      <c r="X11" s="26"/>
    </row>
    <row r="12" spans="1:25" s="10" customFormat="1" ht="31.5" customHeight="1" x14ac:dyDescent="0.45">
      <c r="A12" s="25" t="s">
        <v>27</v>
      </c>
      <c r="B12" s="26"/>
      <c r="C12" s="26"/>
      <c r="D12" s="26"/>
      <c r="E12" s="31">
        <v>15.7</v>
      </c>
      <c r="F12" s="27">
        <v>8.4</v>
      </c>
      <c r="G12" s="28">
        <v>7.3</v>
      </c>
      <c r="H12" s="29">
        <v>6.9779999999999998</v>
      </c>
      <c r="I12" s="27">
        <v>3.3690000000000002</v>
      </c>
      <c r="J12" s="29">
        <v>3.6080000000000001</v>
      </c>
      <c r="K12" s="27">
        <f t="shared" ref="K12:K17" si="1">L12+M12</f>
        <v>5.7669999999999995</v>
      </c>
      <c r="L12" s="29">
        <f>1012/1000</f>
        <v>1.012</v>
      </c>
      <c r="M12" s="27">
        <f>4755/1000</f>
        <v>4.7549999999999999</v>
      </c>
      <c r="N12" s="27">
        <f t="shared" si="0"/>
        <v>6.6390000000000002</v>
      </c>
      <c r="O12" s="27">
        <f>4666/1000</f>
        <v>4.6660000000000004</v>
      </c>
      <c r="P12" s="27">
        <f>1973/1000</f>
        <v>1.9730000000000001</v>
      </c>
      <c r="Q12" s="27">
        <v>11.138999999999999</v>
      </c>
      <c r="R12" s="27">
        <v>7.43</v>
      </c>
      <c r="S12" s="27">
        <v>3.7090000000000001</v>
      </c>
      <c r="T12" s="27">
        <v>4.9400000000000004</v>
      </c>
      <c r="U12" s="27">
        <v>1.8009999999999999</v>
      </c>
      <c r="V12" s="29">
        <v>3.14</v>
      </c>
      <c r="W12" s="33" t="s">
        <v>28</v>
      </c>
      <c r="X12" s="34"/>
    </row>
    <row r="13" spans="1:25" s="10" customFormat="1" ht="31.5" customHeight="1" x14ac:dyDescent="0.45">
      <c r="A13" s="25" t="s">
        <v>29</v>
      </c>
      <c r="B13" s="26"/>
      <c r="C13" s="26"/>
      <c r="D13" s="26"/>
      <c r="E13" s="31">
        <v>49</v>
      </c>
      <c r="F13" s="27">
        <v>28.9</v>
      </c>
      <c r="G13" s="28">
        <v>20</v>
      </c>
      <c r="H13" s="29">
        <v>30.303000000000001</v>
      </c>
      <c r="I13" s="27">
        <v>14.481</v>
      </c>
      <c r="J13" s="29">
        <v>15.821999999999999</v>
      </c>
      <c r="K13" s="27">
        <f t="shared" si="1"/>
        <v>34.317999999999998</v>
      </c>
      <c r="L13" s="29">
        <f>14964/1000</f>
        <v>14.964</v>
      </c>
      <c r="M13" s="27">
        <f>19354/1000</f>
        <v>19.353999999999999</v>
      </c>
      <c r="N13" s="27">
        <f t="shared" si="0"/>
        <v>30.234999999999999</v>
      </c>
      <c r="O13" s="27">
        <f>18574/1000</f>
        <v>18.574000000000002</v>
      </c>
      <c r="P13" s="27">
        <f>11661/1000</f>
        <v>11.661</v>
      </c>
      <c r="Q13" s="27">
        <v>30.55</v>
      </c>
      <c r="R13" s="27">
        <v>18.11</v>
      </c>
      <c r="S13" s="27">
        <v>12.44</v>
      </c>
      <c r="T13" s="27">
        <v>25.747</v>
      </c>
      <c r="U13" s="27">
        <v>12.016</v>
      </c>
      <c r="V13" s="29">
        <v>13.731</v>
      </c>
      <c r="W13" s="33" t="s">
        <v>30</v>
      </c>
      <c r="X13" s="34"/>
    </row>
    <row r="14" spans="1:25" s="10" customFormat="1" ht="31.5" customHeight="1" x14ac:dyDescent="0.45">
      <c r="A14" s="25" t="s">
        <v>31</v>
      </c>
      <c r="B14" s="26"/>
      <c r="C14" s="26"/>
      <c r="D14" s="26"/>
      <c r="E14" s="31">
        <v>71.8</v>
      </c>
      <c r="F14" s="27">
        <v>41</v>
      </c>
      <c r="G14" s="28">
        <v>30.8</v>
      </c>
      <c r="H14" s="29">
        <v>60.576000000000001</v>
      </c>
      <c r="I14" s="27">
        <v>34.134999999999998</v>
      </c>
      <c r="J14" s="29">
        <v>26.440999999999999</v>
      </c>
      <c r="K14" s="27">
        <f t="shared" si="1"/>
        <v>40.289000000000001</v>
      </c>
      <c r="L14" s="29">
        <f>20297/1000</f>
        <v>20.297000000000001</v>
      </c>
      <c r="M14" s="27">
        <f>19992/1000</f>
        <v>19.992000000000001</v>
      </c>
      <c r="N14" s="27">
        <f t="shared" si="0"/>
        <v>44.534999999999997</v>
      </c>
      <c r="O14" s="27">
        <f>24411/1000</f>
        <v>24.411000000000001</v>
      </c>
      <c r="P14" s="27">
        <f>20124/1000</f>
        <v>20.123999999999999</v>
      </c>
      <c r="Q14" s="27">
        <v>67.102000000000004</v>
      </c>
      <c r="R14" s="27">
        <v>32.195</v>
      </c>
      <c r="S14" s="27">
        <v>34.906999999999996</v>
      </c>
      <c r="T14" s="27">
        <v>63.094999999999999</v>
      </c>
      <c r="U14" s="27">
        <v>33.414000000000001</v>
      </c>
      <c r="V14" s="29">
        <v>29.681000000000001</v>
      </c>
      <c r="W14" s="33" t="s">
        <v>32</v>
      </c>
      <c r="X14" s="34"/>
    </row>
    <row r="15" spans="1:25" s="10" customFormat="1" ht="31.5" customHeight="1" x14ac:dyDescent="0.45">
      <c r="A15" s="25" t="s">
        <v>33</v>
      </c>
      <c r="B15" s="26"/>
      <c r="C15" s="26"/>
      <c r="D15" s="26"/>
      <c r="E15" s="31">
        <v>35.5</v>
      </c>
      <c r="F15" s="27">
        <v>20</v>
      </c>
      <c r="G15" s="28">
        <v>15.6</v>
      </c>
      <c r="H15" s="29">
        <v>21.949000000000002</v>
      </c>
      <c r="I15" s="27">
        <v>11.173</v>
      </c>
      <c r="J15" s="29">
        <v>10.776</v>
      </c>
      <c r="K15" s="27">
        <f t="shared" si="1"/>
        <v>47.128</v>
      </c>
      <c r="L15" s="29">
        <f>24827/1000</f>
        <v>24.827000000000002</v>
      </c>
      <c r="M15" s="27">
        <f>22301/1000</f>
        <v>22.300999999999998</v>
      </c>
      <c r="N15" s="27">
        <f t="shared" si="0"/>
        <v>57.084999999999994</v>
      </c>
      <c r="O15" s="27">
        <f>31973/1000</f>
        <v>31.972999999999999</v>
      </c>
      <c r="P15" s="27">
        <f>25112/1000</f>
        <v>25.111999999999998</v>
      </c>
      <c r="Q15" s="27">
        <v>25.515999999999998</v>
      </c>
      <c r="R15" s="27">
        <v>14.073</v>
      </c>
      <c r="S15" s="27">
        <v>11.443</v>
      </c>
      <c r="T15" s="27">
        <v>41.847000000000001</v>
      </c>
      <c r="U15" s="27">
        <v>22.315999999999999</v>
      </c>
      <c r="V15" s="29">
        <v>19.530999999999999</v>
      </c>
      <c r="W15" s="33" t="s">
        <v>34</v>
      </c>
      <c r="X15" s="34"/>
    </row>
    <row r="16" spans="1:25" s="10" customFormat="1" ht="31.5" customHeight="1" x14ac:dyDescent="0.45">
      <c r="A16" s="25" t="s">
        <v>35</v>
      </c>
      <c r="B16" s="26"/>
      <c r="C16" s="26"/>
      <c r="D16" s="26"/>
      <c r="E16" s="31">
        <v>229.3</v>
      </c>
      <c r="F16" s="27">
        <v>125.4</v>
      </c>
      <c r="G16" s="28">
        <v>103.9</v>
      </c>
      <c r="H16" s="29">
        <v>252.745</v>
      </c>
      <c r="I16" s="27">
        <v>139.994</v>
      </c>
      <c r="J16" s="29">
        <v>112.752</v>
      </c>
      <c r="K16" s="27">
        <f t="shared" si="1"/>
        <v>238.38400000000001</v>
      </c>
      <c r="L16" s="29">
        <f>135845/1000</f>
        <v>135.845</v>
      </c>
      <c r="M16" s="27">
        <f>102539/1000</f>
        <v>102.539</v>
      </c>
      <c r="N16" s="27">
        <f t="shared" si="0"/>
        <v>286.976</v>
      </c>
      <c r="O16" s="27">
        <f>166368/1000</f>
        <v>166.36799999999999</v>
      </c>
      <c r="P16" s="27">
        <f>120608/1000</f>
        <v>120.608</v>
      </c>
      <c r="Q16" s="27">
        <v>249.96100000000001</v>
      </c>
      <c r="R16" s="27">
        <v>142.73599999999999</v>
      </c>
      <c r="S16" s="27">
        <v>107.22499999999999</v>
      </c>
      <c r="T16" s="27">
        <v>240.417</v>
      </c>
      <c r="U16" s="27">
        <v>137.58799999999999</v>
      </c>
      <c r="V16" s="29">
        <v>102.82899999999999</v>
      </c>
      <c r="W16" s="33" t="s">
        <v>36</v>
      </c>
      <c r="X16" s="34"/>
    </row>
    <row r="17" spans="1:25" s="10" customFormat="1" ht="31.5" customHeight="1" x14ac:dyDescent="0.45">
      <c r="A17" s="35" t="s">
        <v>37</v>
      </c>
      <c r="B17" s="26"/>
      <c r="C17" s="26"/>
      <c r="D17" s="26"/>
      <c r="E17" s="31">
        <v>199.2</v>
      </c>
      <c r="F17" s="27">
        <v>113.8</v>
      </c>
      <c r="G17" s="28">
        <v>85.4</v>
      </c>
      <c r="H17" s="29">
        <v>234.13800000000001</v>
      </c>
      <c r="I17" s="27">
        <v>137.22200000000001</v>
      </c>
      <c r="J17" s="29">
        <v>96.915999999999997</v>
      </c>
      <c r="K17" s="27">
        <f t="shared" si="1"/>
        <v>232.845</v>
      </c>
      <c r="L17" s="29">
        <f>140149/1000</f>
        <v>140.149</v>
      </c>
      <c r="M17" s="27">
        <f>92696/1000</f>
        <v>92.695999999999998</v>
      </c>
      <c r="N17" s="27">
        <f t="shared" si="0"/>
        <v>157.44</v>
      </c>
      <c r="O17" s="27">
        <f>82570/1000</f>
        <v>82.57</v>
      </c>
      <c r="P17" s="27">
        <f>74870/1000</f>
        <v>74.87</v>
      </c>
      <c r="Q17" s="27">
        <v>115.50700000000001</v>
      </c>
      <c r="R17" s="27">
        <v>70.683999999999997</v>
      </c>
      <c r="S17" s="27">
        <v>44.823</v>
      </c>
      <c r="T17" s="27">
        <v>120.91500000000001</v>
      </c>
      <c r="U17" s="27">
        <v>71.668999999999997</v>
      </c>
      <c r="V17" s="29">
        <v>49.246000000000002</v>
      </c>
      <c r="W17" s="36" t="s">
        <v>38</v>
      </c>
      <c r="X17" s="26"/>
    </row>
    <row r="18" spans="1:25" s="10" customFormat="1" ht="16.5" customHeight="1" x14ac:dyDescent="0.45">
      <c r="A18" s="37"/>
      <c r="B18" s="37"/>
      <c r="C18" s="37"/>
      <c r="D18" s="37"/>
      <c r="E18" s="38"/>
      <c r="F18" s="39"/>
      <c r="G18" s="40"/>
      <c r="H18" s="41"/>
      <c r="I18" s="39"/>
      <c r="J18" s="41"/>
      <c r="K18" s="39"/>
      <c r="L18" s="41"/>
      <c r="M18" s="39"/>
      <c r="N18" s="39"/>
      <c r="O18" s="39"/>
      <c r="P18" s="39"/>
      <c r="Q18" s="39"/>
      <c r="R18" s="39"/>
      <c r="S18" s="39"/>
      <c r="T18" s="39"/>
      <c r="U18" s="39"/>
      <c r="V18" s="41"/>
      <c r="W18" s="42"/>
      <c r="X18" s="37"/>
      <c r="Y18" s="9"/>
    </row>
    <row r="19" spans="1:25" s="10" customFormat="1" ht="4.5" customHeight="1" x14ac:dyDescent="0.4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43"/>
      <c r="W19" s="43"/>
      <c r="X19" s="26"/>
      <c r="Y19" s="9"/>
    </row>
    <row r="20" spans="1:25" s="10" customFormat="1" ht="19.5" x14ac:dyDescent="0.45">
      <c r="A20" s="26"/>
      <c r="B20" s="44" t="s">
        <v>39</v>
      </c>
      <c r="C20" s="35" t="s">
        <v>40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5" s="10" customFormat="1" ht="19.5" x14ac:dyDescent="0.45">
      <c r="A21" s="26"/>
      <c r="B21" s="44" t="s">
        <v>41</v>
      </c>
      <c r="C21" s="35" t="s">
        <v>42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5" s="10" customFormat="1" ht="19.5" x14ac:dyDescent="0.45">
      <c r="A22" s="26"/>
      <c r="B22" s="35" t="s">
        <v>45</v>
      </c>
      <c r="C22" s="3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4" spans="1:25" s="10" customFormat="1" ht="18.75" x14ac:dyDescent="0.45">
      <c r="Y24" s="9"/>
    </row>
    <row r="25" spans="1:25" s="10" customFormat="1" ht="18.75" x14ac:dyDescent="0.45">
      <c r="Y25" s="9"/>
    </row>
    <row r="26" spans="1:25" s="10" customFormat="1" ht="18.75" x14ac:dyDescent="0.45">
      <c r="Y26" s="9"/>
    </row>
  </sheetData>
  <mergeCells count="18">
    <mergeCell ref="W9:X9"/>
    <mergeCell ref="E6:G6"/>
    <mergeCell ref="H6:J6"/>
    <mergeCell ref="K6:M6"/>
    <mergeCell ref="N6:P6"/>
    <mergeCell ref="Q6:S6"/>
    <mergeCell ref="T6:V6"/>
    <mergeCell ref="W4:X8"/>
    <mergeCell ref="E5:G5"/>
    <mergeCell ref="H5:J5"/>
    <mergeCell ref="K5:M5"/>
    <mergeCell ref="N5:P5"/>
    <mergeCell ref="Q5:S5"/>
    <mergeCell ref="T5:V5"/>
    <mergeCell ref="A9:D9"/>
    <mergeCell ref="A4:D8"/>
    <mergeCell ref="E4:P4"/>
    <mergeCell ref="Q4:V4"/>
  </mergeCells>
  <pageMargins left="0.55118110236220474" right="0.35433070866141736" top="0.78740157480314965" bottom="0.23228346456692914" header="0.51181102362204722" footer="0.2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T-2.7น.25</vt:lpstr>
      <vt:lpstr>'T-2.7น.25'!Print_Area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2015-02-18T07:06:11Z</dcterms:created>
  <dcterms:modified xsi:type="dcterms:W3CDTF">2015-02-19T06:45:43Z</dcterms:modified>
</cp:coreProperties>
</file>