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20.4" sheetId="17" r:id="rId2"/>
    <sheet name="ตาราง 20.4 (ต่อ)" sheetId="18" r:id="rId3"/>
  </sheets>
  <definedNames>
    <definedName name="_xlnm.Print_Area" localSheetId="1">'ตาราง 20.4'!$A$1:$U$22</definedName>
    <definedName name="_xlnm.Print_Area" localSheetId="2">'ตาราง 20.4 (ต่อ)'!$A$1:$R$25</definedName>
  </definedNames>
  <calcPr calcId="144525"/>
</workbook>
</file>

<file path=xl/calcChain.xml><?xml version="1.0" encoding="utf-8"?>
<calcChain xmlns="http://schemas.openxmlformats.org/spreadsheetml/2006/main">
  <c r="V14" i="17" l="1"/>
  <c r="AJ20" i="18"/>
  <c r="AJ18" i="18"/>
  <c r="AJ16" i="18"/>
  <c r="AJ15" i="18"/>
  <c r="AJ13" i="18"/>
  <c r="AF18" i="18"/>
  <c r="AF19" i="18"/>
  <c r="AF14" i="18"/>
  <c r="AF17" i="18"/>
  <c r="AF16" i="18"/>
  <c r="AF13" i="18"/>
  <c r="AB19" i="18"/>
  <c r="U14" i="18"/>
  <c r="V15" i="17" s="1"/>
  <c r="U15" i="18"/>
  <c r="V16" i="17" s="1"/>
  <c r="U16" i="18"/>
  <c r="V17" i="17" s="1"/>
  <c r="U17" i="18"/>
  <c r="V18" i="17" s="1"/>
  <c r="U18" i="18"/>
  <c r="V19" i="17" s="1"/>
  <c r="U19" i="18"/>
  <c r="U20" i="18"/>
  <c r="V21" i="17" s="1"/>
  <c r="U13" i="18"/>
  <c r="AB20" i="18"/>
  <c r="AB13" i="18"/>
  <c r="Z12" i="18"/>
  <c r="X18" i="18"/>
  <c r="X17" i="18"/>
  <c r="V12" i="18"/>
  <c r="X13" i="18"/>
  <c r="W12" i="18"/>
  <c r="Y12" i="18"/>
  <c r="AA12" i="18"/>
  <c r="AC12" i="18"/>
  <c r="AD12" i="18"/>
  <c r="AE12" i="18"/>
  <c r="AF12" i="18"/>
  <c r="AG12" i="18"/>
  <c r="AH12" i="18"/>
  <c r="AI12" i="18"/>
  <c r="AJ12" i="18"/>
  <c r="W13" i="18"/>
  <c r="Y13" i="18"/>
  <c r="AA13" i="18"/>
  <c r="AC13" i="18"/>
  <c r="AD13" i="18"/>
  <c r="AE13" i="18"/>
  <c r="AG13" i="18"/>
  <c r="AH13" i="18"/>
  <c r="AI13" i="18"/>
  <c r="W14" i="18"/>
  <c r="Y14" i="18"/>
  <c r="AA14" i="18"/>
  <c r="AC14" i="18"/>
  <c r="AE14" i="18"/>
  <c r="AG14" i="18"/>
  <c r="AI14" i="18"/>
  <c r="AJ14" i="18"/>
  <c r="W15" i="18"/>
  <c r="X15" i="18"/>
  <c r="Y15" i="18"/>
  <c r="AA15" i="18"/>
  <c r="AB15" i="18"/>
  <c r="AC15" i="18"/>
  <c r="AD15" i="18"/>
  <c r="AE15" i="18"/>
  <c r="AF15" i="18"/>
  <c r="AG15" i="18"/>
  <c r="AH15" i="18"/>
  <c r="AI15" i="18"/>
  <c r="W16" i="18"/>
  <c r="X16" i="18"/>
  <c r="Y16" i="18"/>
  <c r="Z16" i="18"/>
  <c r="AA16" i="18"/>
  <c r="AB16" i="18"/>
  <c r="AC16" i="18"/>
  <c r="AE16" i="18"/>
  <c r="AG16" i="18"/>
  <c r="AI16" i="18"/>
  <c r="W17" i="18"/>
  <c r="Y17" i="18"/>
  <c r="AA17" i="18"/>
  <c r="AB17" i="18"/>
  <c r="AC17" i="18"/>
  <c r="AD17" i="18"/>
  <c r="AE17" i="18"/>
  <c r="AG17" i="18"/>
  <c r="AH17" i="18"/>
  <c r="AI17" i="18"/>
  <c r="AJ17" i="18"/>
  <c r="W18" i="18"/>
  <c r="Y18" i="18"/>
  <c r="Z18" i="18"/>
  <c r="AA18" i="18"/>
  <c r="AB18" i="18"/>
  <c r="AC18" i="18"/>
  <c r="AD18" i="18"/>
  <c r="AE18" i="18"/>
  <c r="AG18" i="18"/>
  <c r="AI18" i="18"/>
  <c r="W19" i="18"/>
  <c r="X19" i="18"/>
  <c r="Y19" i="18"/>
  <c r="Z19" i="18"/>
  <c r="AA19" i="18"/>
  <c r="AC19" i="18"/>
  <c r="AE19" i="18"/>
  <c r="AG19" i="18"/>
  <c r="AI19" i="18"/>
  <c r="AJ19" i="18"/>
  <c r="W20" i="18"/>
  <c r="X20" i="18"/>
  <c r="Y20" i="18"/>
  <c r="AA20" i="18"/>
  <c r="AC20" i="18"/>
  <c r="AE20" i="18"/>
  <c r="AF20" i="18"/>
  <c r="AG20" i="18"/>
  <c r="AI20" i="18"/>
  <c r="V16" i="18"/>
  <c r="V20" i="18"/>
  <c r="V15" i="18"/>
  <c r="AG18" i="17"/>
  <c r="AG16" i="17"/>
  <c r="AC20" i="17"/>
  <c r="X13" i="17"/>
  <c r="Y13" i="17"/>
  <c r="Z13" i="17"/>
  <c r="AA13" i="17"/>
  <c r="AB13" i="17"/>
  <c r="AC13" i="17"/>
  <c r="AD13" i="17"/>
  <c r="AE13" i="17"/>
  <c r="AF13" i="17"/>
  <c r="AH13" i="17"/>
  <c r="AI13" i="17"/>
  <c r="AJ13" i="17"/>
  <c r="AK13" i="17"/>
  <c r="W13" i="17"/>
  <c r="AK21" i="17"/>
  <c r="AK20" i="17"/>
  <c r="AK19" i="17"/>
  <c r="AK17" i="17"/>
  <c r="AK15" i="17"/>
  <c r="AK16" i="17"/>
  <c r="AK18" i="17"/>
  <c r="AI20" i="17"/>
  <c r="AI19" i="17"/>
  <c r="AI17" i="17"/>
  <c r="AI15" i="17"/>
  <c r="AI18" i="17"/>
  <c r="AI21" i="17"/>
  <c r="AG20" i="17"/>
  <c r="AG17" i="17"/>
  <c r="AG15" i="17"/>
  <c r="AG19" i="17"/>
  <c r="AG21" i="17"/>
  <c r="AE17" i="17"/>
  <c r="AE18" i="17"/>
  <c r="AE20" i="17"/>
  <c r="AE21" i="17"/>
  <c r="AC21" i="17"/>
  <c r="AC19" i="17"/>
  <c r="AC15" i="17"/>
  <c r="AC14" i="17"/>
  <c r="AC16" i="17"/>
  <c r="AC17" i="17"/>
  <c r="AC18" i="17"/>
  <c r="AA15" i="17"/>
  <c r="AA18" i="17"/>
  <c r="Y19" i="17"/>
  <c r="Y16" i="17"/>
  <c r="Y17" i="17"/>
  <c r="Y18" i="17"/>
  <c r="Y20" i="17"/>
  <c r="Y21" i="17"/>
  <c r="Y14" i="17"/>
  <c r="W16" i="17"/>
  <c r="AG14" i="17"/>
  <c r="AH14" i="17"/>
  <c r="AI14" i="17"/>
  <c r="AJ14" i="17"/>
  <c r="AK14" i="17"/>
  <c r="AA14" i="17"/>
  <c r="AB14" i="17"/>
  <c r="AD14" i="17"/>
  <c r="AE14" i="17"/>
  <c r="AF14" i="17"/>
  <c r="U12" i="18" l="1"/>
  <c r="V20" i="17"/>
  <c r="AB12" i="18"/>
  <c r="X12" i="18"/>
  <c r="AG13" i="17"/>
  <c r="V13" i="17"/>
</calcChain>
</file>

<file path=xl/sharedStrings.xml><?xml version="1.0" encoding="utf-8"?>
<sst xmlns="http://schemas.openxmlformats.org/spreadsheetml/2006/main" count="87" uniqueCount="50">
  <si>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</si>
  <si>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</si>
  <si>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</si>
  <si>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</si>
  <si>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</si>
  <si>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</si>
  <si>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</si>
  <si>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</si>
  <si>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</si>
  <si>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</si>
  <si>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</si>
  <si>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</si>
  <si>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</si>
  <si>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</si>
  <si>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</si>
  <si>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</si>
  <si>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</si>
  <si>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</si>
  <si>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</si>
  <si>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</si>
  <si>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</si>
  <si>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</si>
  <si>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</si>
  <si>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</si>
  <si>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</si>
  <si>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</si>
  <si>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</si>
  <si>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</si>
  <si>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</si>
  <si>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</si>
  <si>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</si>
  <si>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</si>
  <si>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</si>
  <si>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</si>
  <si>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</si>
  <si>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</si>
  <si>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</si>
  <si>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</si>
  <si>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</si>
  <si>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</si>
  <si>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</si>
  <si>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</si>
  <si>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</si>
  <si>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</si>
  <si>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 xml:space="preserve">           -</t>
  </si>
  <si>
    <t>ตาราง  20.4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</si>
  <si>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>Table  20.4   Number of holders being in debt for agriculture by type of debt and size of total area of holding</t>
  </si>
  <si>
    <t xml:space="preserve">       จำนวนเงิน          ที่เป็นหนี้ทั้งสิ้น       Total amount       of debt</t>
  </si>
  <si>
    <t>ตาราง  20.4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</si>
  <si>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20.4   Number of holders being in debt for agriculture by type of debt  and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</si>
</sst>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TH SarabunPSK"/>
      <family val="2"/>
    </font>
    <font>
      <sz val="15"/>
      <name val="Cordia New"/>
      <family val="2"/>
      <charset val="222"/>
    </font>
    <font>
      <sz val="14"/>
      <name val="AngsanaUPC"/>
      <family val="1"/>
    </font>
    <font>
      <sz val="14.5"/>
      <name val="TH SarabunPSK"/>
      <family val="2"/>
    </font>
    <font>
      <b/>
      <sz val="11"/>
      <name val="TH SarabunPSK"/>
      <family val="2"/>
    </font>
    <font>
      <sz val="12"/>
      <color theme="0"/>
      <name val="Cordia New"/>
      <family val="2"/>
      <charset val="222"/>
    </font>
    <font>
      <sz val="14"/>
      <color theme="0"/>
      <name val="Cordia New"/>
      <family val="2"/>
      <charset val="222"/>
    </font>
    <font>
      <sz val="14"/>
      <color theme="0"/>
      <name val="TH SarabunPSK"/>
      <family val="2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  <font>
      <b/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vertical="top" textRotation="180"/>
    </xf>
    <xf numFmtId="0" fontId="5" fillId="0" borderId="0" xfId="0" applyFont="1"/>
    <xf numFmtId="0" fontId="2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top"/>
    </xf>
    <xf numFmtId="0" fontId="4" fillId="0" borderId="0" xfId="0" applyFont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0" xfId="1" applyFont="1"/>
    <xf numFmtId="0" fontId="8" fillId="0" borderId="0" xfId="1" applyFont="1" applyAlignment="1">
      <alignment vertical="top" textRotation="180"/>
    </xf>
    <xf numFmtId="0" fontId="8" fillId="0" borderId="0" xfId="1" applyFont="1"/>
    <xf numFmtId="0" fontId="7" fillId="0" borderId="0" xfId="1" applyFont="1" applyBorder="1"/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Continuous"/>
    </xf>
    <xf numFmtId="0" fontId="7" fillId="0" borderId="0" xfId="1" applyFont="1" applyBorder="1" applyAlignment="1">
      <alignment horizontal="centerContinuous" vertical="top"/>
    </xf>
    <xf numFmtId="0" fontId="7" fillId="0" borderId="0" xfId="1" applyFont="1" applyAlignment="1">
      <alignment vertical="top"/>
    </xf>
    <xf numFmtId="0" fontId="7" fillId="0" borderId="4" xfId="1" applyFont="1" applyBorder="1"/>
    <xf numFmtId="0" fontId="8" fillId="0" borderId="4" xfId="1" applyFont="1" applyBorder="1"/>
    <xf numFmtId="0" fontId="8" fillId="0" borderId="15" xfId="1" applyFont="1" applyBorder="1" applyAlignment="1">
      <alignment vertical="center"/>
    </xf>
    <xf numFmtId="0" fontId="8" fillId="0" borderId="16" xfId="1" applyFont="1" applyBorder="1"/>
    <xf numFmtId="0" fontId="4" fillId="0" borderId="4" xfId="0" applyFont="1" applyBorder="1"/>
    <xf numFmtId="0" fontId="2" fillId="0" borderId="15" xfId="0" applyFont="1" applyBorder="1" applyAlignment="1">
      <alignment vertical="center"/>
    </xf>
    <xf numFmtId="0" fontId="2" fillId="0" borderId="15" xfId="0" applyFont="1" applyBorder="1"/>
    <xf numFmtId="0" fontId="4" fillId="0" borderId="23" xfId="0" applyFont="1" applyBorder="1"/>
    <xf numFmtId="0" fontId="4" fillId="0" borderId="24" xfId="0" applyFont="1" applyBorder="1"/>
    <xf numFmtId="0" fontId="2" fillId="0" borderId="1" xfId="0" applyFont="1" applyBorder="1"/>
    <xf numFmtId="0" fontId="5" fillId="0" borderId="0" xfId="1" applyFont="1"/>
    <xf numFmtId="3" fontId="6" fillId="0" borderId="0" xfId="0" applyNumberFormat="1" applyFont="1" applyBorder="1" applyAlignment="1">
      <alignment horizontal="right" wrapText="1"/>
    </xf>
    <xf numFmtId="0" fontId="9" fillId="0" borderId="0" xfId="0" applyFont="1"/>
    <xf numFmtId="0" fontId="2" fillId="0" borderId="0" xfId="1" applyFont="1" applyAlignment="1">
      <alignment textRotation="180"/>
    </xf>
    <xf numFmtId="0" fontId="10" fillId="0" borderId="0" xfId="1" applyFont="1"/>
    <xf numFmtId="3" fontId="2" fillId="0" borderId="0" xfId="0" applyNumberFormat="1" applyFont="1"/>
    <xf numFmtId="3" fontId="4" fillId="0" borderId="0" xfId="0" applyNumberFormat="1" applyFont="1"/>
    <xf numFmtId="0" fontId="6" fillId="0" borderId="14" xfId="0" applyFont="1" applyBorder="1"/>
    <xf numFmtId="3" fontId="6" fillId="0" borderId="0" xfId="0" applyNumberFormat="1" applyFont="1"/>
    <xf numFmtId="3" fontId="9" fillId="0" borderId="0" xfId="0" applyNumberFormat="1" applyFont="1"/>
    <xf numFmtId="187" fontId="6" fillId="0" borderId="1" xfId="3" applyNumberFormat="1" applyFont="1" applyBorder="1"/>
    <xf numFmtId="187" fontId="2" fillId="0" borderId="0" xfId="3" applyNumberFormat="1" applyFont="1"/>
    <xf numFmtId="187" fontId="4" fillId="0" borderId="0" xfId="3" applyNumberFormat="1" applyFont="1"/>
    <xf numFmtId="187" fontId="9" fillId="0" borderId="0" xfId="3" applyNumberFormat="1" applyFont="1"/>
    <xf numFmtId="187" fontId="6" fillId="0" borderId="0" xfId="3" applyNumberFormat="1" applyFont="1" applyBorder="1" applyAlignment="1">
      <alignment horizontal="center"/>
    </xf>
    <xf numFmtId="187" fontId="6" fillId="0" borderId="0" xfId="3" applyNumberFormat="1" applyFont="1" applyBorder="1"/>
    <xf numFmtId="187" fontId="2" fillId="0" borderId="15" xfId="3" applyNumberFormat="1" applyFont="1" applyBorder="1" applyAlignment="1">
      <alignment vertical="center"/>
    </xf>
    <xf numFmtId="187" fontId="2" fillId="0" borderId="0" xfId="3" applyNumberFormat="1" applyFont="1" applyBorder="1"/>
    <xf numFmtId="187" fontId="2" fillId="0" borderId="15" xfId="3" applyNumberFormat="1" applyFont="1" applyBorder="1"/>
    <xf numFmtId="0" fontId="12" fillId="0" borderId="0" xfId="0" applyFont="1" applyAlignment="1">
      <alignment horizontal="center" textRotation="180"/>
    </xf>
    <xf numFmtId="0" fontId="12" fillId="0" borderId="0" xfId="1" applyFont="1" applyAlignment="1">
      <alignment horizontal="right" textRotation="180"/>
    </xf>
    <xf numFmtId="187" fontId="13" fillId="2" borderId="0" xfId="0" applyNumberFormat="1" applyFont="1" applyFill="1"/>
    <xf numFmtId="3" fontId="2" fillId="0" borderId="0" xfId="0" applyNumberFormat="1" applyFont="1" applyAlignment="1">
      <alignment horizontal="right"/>
    </xf>
    <xf numFmtId="187" fontId="2" fillId="0" borderId="0" xfId="3" applyNumberFormat="1" applyFont="1" applyAlignment="1">
      <alignment horizontal="right"/>
    </xf>
    <xf numFmtId="187" fontId="6" fillId="0" borderId="14" xfId="3" applyNumberFormat="1" applyFont="1" applyBorder="1"/>
    <xf numFmtId="187" fontId="6" fillId="0" borderId="0" xfId="3" applyNumberFormat="1" applyFont="1"/>
    <xf numFmtId="0" fontId="14" fillId="0" borderId="0" xfId="1" applyFont="1"/>
    <xf numFmtId="0" fontId="15" fillId="0" borderId="0" xfId="1" applyFont="1"/>
    <xf numFmtId="0" fontId="16" fillId="2" borderId="0" xfId="0" applyFont="1" applyFill="1"/>
    <xf numFmtId="187" fontId="17" fillId="0" borderId="0" xfId="3" applyNumberFormat="1" applyFont="1"/>
    <xf numFmtId="187" fontId="18" fillId="0" borderId="0" xfId="3" applyNumberFormat="1" applyFont="1"/>
    <xf numFmtId="187" fontId="19" fillId="2" borderId="0" xfId="0" applyNumberFormat="1" applyFont="1" applyFill="1"/>
    <xf numFmtId="0" fontId="18" fillId="0" borderId="0" xfId="0" applyFont="1"/>
    <xf numFmtId="0" fontId="16" fillId="0" borderId="0" xfId="0" applyFont="1"/>
    <xf numFmtId="0" fontId="16" fillId="2" borderId="0" xfId="0" applyFont="1" applyFill="1" applyBorder="1"/>
    <xf numFmtId="187" fontId="17" fillId="0" borderId="0" xfId="0" applyNumberFormat="1" applyFont="1"/>
    <xf numFmtId="0" fontId="17" fillId="0" borderId="0" xfId="0" applyFont="1"/>
    <xf numFmtId="187" fontId="18" fillId="0" borderId="0" xfId="0" applyNumberFormat="1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1"/>
    <cellStyle name="ปกติ_ตาราง 16.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showGridLines="0" tabSelected="1" defaultGridColor="0" colorId="12" zoomScaleNormal="100" workbookViewId="0">
      <selection activeCell="F24" sqref="F24"/>
    </sheetView>
  </sheetViews>
  <sheetFormatPr defaultRowHeight="18.75" x14ac:dyDescent="0.45"/>
  <cols>
    <col min="1" max="1" width="4" style="5" customWidth="1"/>
    <col min="2" max="2" width="28.83203125" style="5" customWidth="1"/>
    <col min="3" max="3" width="15.5" style="5" customWidth="1"/>
    <col min="4" max="4" width="3.5" style="5" customWidth="1"/>
    <col min="5" max="5" width="12.1640625" style="5" customWidth="1"/>
    <col min="6" max="6" width="5.33203125" style="5" customWidth="1"/>
    <col min="7" max="7" width="15.33203125" style="5" customWidth="1"/>
    <col min="8" max="8" width="2" style="5" customWidth="1"/>
    <col min="9" max="9" width="11.33203125" style="5" customWidth="1"/>
    <col min="10" max="10" width="3.33203125" style="5" customWidth="1"/>
    <col min="11" max="11" width="15.1640625" style="5" customWidth="1"/>
    <col min="12" max="12" width="2.5" style="5" customWidth="1"/>
    <col min="13" max="13" width="10.1640625" style="5" customWidth="1"/>
    <col min="14" max="14" width="4" style="5" customWidth="1"/>
    <col min="15" max="15" width="13.1640625" style="5" customWidth="1"/>
    <col min="16" max="16" width="2.83203125" style="5" customWidth="1"/>
    <col min="17" max="17" width="10.33203125" style="5" customWidth="1"/>
    <col min="18" max="18" width="3.33203125" style="5" customWidth="1"/>
    <col min="19" max="19" width="13.33203125" style="5" customWidth="1"/>
    <col min="20" max="20" width="2.83203125" style="5" customWidth="1"/>
    <col min="21" max="21" width="3.5" style="5" customWidth="1"/>
    <col min="22" max="22" width="14.1640625" style="67" customWidth="1"/>
    <col min="23" max="24" width="0" style="67" hidden="1" customWidth="1"/>
    <col min="25" max="25" width="14.5" style="67" hidden="1" customWidth="1"/>
    <col min="26" max="28" width="0" style="67" hidden="1" customWidth="1"/>
    <col min="29" max="29" width="13.83203125" style="67" hidden="1" customWidth="1"/>
    <col min="30" max="32" width="0" style="67" hidden="1" customWidth="1"/>
    <col min="33" max="33" width="13" style="67" hidden="1" customWidth="1"/>
    <col min="34" max="36" width="0" style="67" hidden="1" customWidth="1"/>
    <col min="37" max="37" width="16.33203125" style="67" hidden="1" customWidth="1"/>
    <col min="38" max="39" width="0" style="67" hidden="1" customWidth="1"/>
    <col min="40" max="16384" width="9.33203125" style="5"/>
  </cols>
  <sheetData>
    <row r="1" spans="1:39" ht="21" customHeight="1" x14ac:dyDescent="0.45">
      <c r="K1" s="6"/>
      <c r="T1" s="54">
        <v>134</v>
      </c>
    </row>
    <row r="2" spans="1:39" ht="21.95" customHeight="1" x14ac:dyDescent="0.55000000000000004">
      <c r="B2" s="7" t="s">
        <v>45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39" s="8" customFormat="1" ht="21.95" customHeight="1" x14ac:dyDescent="0.55000000000000004">
      <c r="B3" s="7" t="s">
        <v>46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</row>
    <row r="4" spans="1:39" ht="8.25" customHeight="1" x14ac:dyDescent="0.4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39" s="1" customFormat="1" ht="29.25" customHeight="1" x14ac:dyDescent="0.5">
      <c r="A5" s="73" t="s">
        <v>40</v>
      </c>
      <c r="B5" s="74"/>
      <c r="C5" s="79" t="s">
        <v>47</v>
      </c>
      <c r="D5" s="80"/>
      <c r="E5" s="85" t="s">
        <v>9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  <c r="V5" s="63"/>
      <c r="W5" s="69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</row>
    <row r="6" spans="1:39" s="1" customFormat="1" ht="24.95" customHeight="1" x14ac:dyDescent="0.5">
      <c r="A6" s="75"/>
      <c r="B6" s="76"/>
      <c r="C6" s="81"/>
      <c r="D6" s="82"/>
      <c r="E6" s="88" t="s">
        <v>10</v>
      </c>
      <c r="F6" s="89"/>
      <c r="G6" s="89"/>
      <c r="H6" s="90"/>
      <c r="I6" s="91" t="s">
        <v>20</v>
      </c>
      <c r="J6" s="92"/>
      <c r="K6" s="92"/>
      <c r="L6" s="76"/>
      <c r="M6" s="95" t="s">
        <v>11</v>
      </c>
      <c r="N6" s="96"/>
      <c r="O6" s="96"/>
      <c r="P6" s="97"/>
      <c r="Q6" s="96" t="s">
        <v>41</v>
      </c>
      <c r="R6" s="96"/>
      <c r="S6" s="96"/>
      <c r="T6" s="97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</row>
    <row r="7" spans="1:39" s="1" customFormat="1" ht="22.5" customHeight="1" x14ac:dyDescent="0.5">
      <c r="A7" s="75"/>
      <c r="B7" s="76"/>
      <c r="C7" s="81"/>
      <c r="D7" s="82"/>
      <c r="E7" s="100" t="s">
        <v>12</v>
      </c>
      <c r="F7" s="101"/>
      <c r="G7" s="89"/>
      <c r="H7" s="90"/>
      <c r="I7" s="91"/>
      <c r="J7" s="92"/>
      <c r="K7" s="92"/>
      <c r="L7" s="76"/>
      <c r="M7" s="91"/>
      <c r="N7" s="92"/>
      <c r="O7" s="92"/>
      <c r="P7" s="98"/>
      <c r="Q7" s="92"/>
      <c r="R7" s="92"/>
      <c r="S7" s="92"/>
      <c r="T7" s="98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</row>
    <row r="8" spans="1:39" s="1" customFormat="1" ht="18" customHeight="1" x14ac:dyDescent="0.5">
      <c r="A8" s="75"/>
      <c r="B8" s="76"/>
      <c r="C8" s="81"/>
      <c r="D8" s="82"/>
      <c r="E8" s="102" t="s">
        <v>13</v>
      </c>
      <c r="F8" s="103"/>
      <c r="G8" s="104"/>
      <c r="H8" s="105"/>
      <c r="I8" s="93"/>
      <c r="J8" s="94"/>
      <c r="K8" s="94"/>
      <c r="L8" s="78"/>
      <c r="M8" s="93"/>
      <c r="N8" s="94"/>
      <c r="O8" s="94"/>
      <c r="P8" s="99"/>
      <c r="Q8" s="94"/>
      <c r="R8" s="94"/>
      <c r="S8" s="94"/>
      <c r="T8" s="99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</row>
    <row r="9" spans="1:39" s="1" customFormat="1" ht="24.95" customHeight="1" x14ac:dyDescent="0.5">
      <c r="A9" s="75"/>
      <c r="B9" s="76"/>
      <c r="C9" s="81"/>
      <c r="D9" s="82"/>
      <c r="E9" s="106" t="s">
        <v>14</v>
      </c>
      <c r="F9" s="107"/>
      <c r="G9" s="108" t="s">
        <v>15</v>
      </c>
      <c r="H9" s="90"/>
      <c r="I9" s="106" t="s">
        <v>14</v>
      </c>
      <c r="J9" s="107"/>
      <c r="K9" s="108" t="s">
        <v>15</v>
      </c>
      <c r="L9" s="90"/>
      <c r="M9" s="106" t="s">
        <v>14</v>
      </c>
      <c r="N9" s="107"/>
      <c r="O9" s="108" t="s">
        <v>15</v>
      </c>
      <c r="P9" s="90"/>
      <c r="Q9" s="106" t="s">
        <v>14</v>
      </c>
      <c r="R9" s="107"/>
      <c r="S9" s="108" t="s">
        <v>15</v>
      </c>
      <c r="T9" s="109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</row>
    <row r="10" spans="1:39" s="1" customFormat="1" ht="24.95" customHeight="1" x14ac:dyDescent="0.5">
      <c r="A10" s="75"/>
      <c r="B10" s="76"/>
      <c r="C10" s="81"/>
      <c r="D10" s="82"/>
      <c r="E10" s="88" t="s">
        <v>16</v>
      </c>
      <c r="F10" s="90"/>
      <c r="G10" s="108" t="s">
        <v>17</v>
      </c>
      <c r="H10" s="90"/>
      <c r="I10" s="88" t="s">
        <v>16</v>
      </c>
      <c r="J10" s="90"/>
      <c r="K10" s="108" t="s">
        <v>17</v>
      </c>
      <c r="L10" s="90"/>
      <c r="M10" s="88" t="s">
        <v>16</v>
      </c>
      <c r="N10" s="90"/>
      <c r="O10" s="108" t="s">
        <v>17</v>
      </c>
      <c r="P10" s="90"/>
      <c r="Q10" s="88" t="s">
        <v>16</v>
      </c>
      <c r="R10" s="90"/>
      <c r="S10" s="108" t="s">
        <v>17</v>
      </c>
      <c r="T10" s="109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spans="1:39" s="1" customFormat="1" ht="24.95" customHeight="1" x14ac:dyDescent="0.5">
      <c r="A11" s="77"/>
      <c r="B11" s="78"/>
      <c r="C11" s="83"/>
      <c r="D11" s="84"/>
      <c r="E11" s="112" t="s">
        <v>18</v>
      </c>
      <c r="F11" s="111"/>
      <c r="G11" s="110" t="s">
        <v>19</v>
      </c>
      <c r="H11" s="111"/>
      <c r="I11" s="112" t="s">
        <v>18</v>
      </c>
      <c r="J11" s="111"/>
      <c r="K11" s="110" t="s">
        <v>19</v>
      </c>
      <c r="L11" s="111"/>
      <c r="M11" s="112" t="s">
        <v>18</v>
      </c>
      <c r="N11" s="111"/>
      <c r="O11" s="110" t="s">
        <v>19</v>
      </c>
      <c r="P11" s="111"/>
      <c r="Q11" s="112" t="s">
        <v>18</v>
      </c>
      <c r="R11" s="111"/>
      <c r="S11" s="110" t="s">
        <v>19</v>
      </c>
      <c r="T11" s="11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</row>
    <row r="12" spans="1:39" ht="9" customHeight="1" x14ac:dyDescent="0.45">
      <c r="A12" s="10"/>
      <c r="B12" s="30"/>
      <c r="C12" s="11"/>
      <c r="D12" s="11"/>
      <c r="E12" s="11"/>
      <c r="F12" s="11"/>
      <c r="G12" s="12"/>
      <c r="H12" s="12" t="s">
        <v>8</v>
      </c>
      <c r="I12" s="12"/>
      <c r="J12" s="13"/>
      <c r="K12" s="13"/>
      <c r="L12" s="13"/>
    </row>
    <row r="13" spans="1:39" s="37" customFormat="1" ht="26.1" customHeight="1" x14ac:dyDescent="0.5">
      <c r="A13" s="14" t="s">
        <v>6</v>
      </c>
      <c r="B13" s="42"/>
      <c r="C13" s="43">
        <v>4567956562.4799995</v>
      </c>
      <c r="D13" s="44"/>
      <c r="E13" s="43">
        <v>16083.4</v>
      </c>
      <c r="F13" s="44"/>
      <c r="G13" s="43">
        <v>2748084558.3099999</v>
      </c>
      <c r="H13" s="44"/>
      <c r="I13" s="43">
        <v>422.25</v>
      </c>
      <c r="J13" s="44"/>
      <c r="K13" s="43">
        <v>390450999.25999999</v>
      </c>
      <c r="L13" s="44"/>
      <c r="M13" s="43">
        <v>3704.13</v>
      </c>
      <c r="N13" s="44"/>
      <c r="O13" s="43">
        <v>469668093.73000002</v>
      </c>
      <c r="P13" s="44"/>
      <c r="Q13" s="43">
        <v>10290.07</v>
      </c>
      <c r="R13" s="44"/>
      <c r="S13" s="43">
        <v>320708086.94999999</v>
      </c>
      <c r="T13" s="36"/>
      <c r="V13" s="70">
        <f>SUM(V14:V21)</f>
        <v>4567956562</v>
      </c>
      <c r="W13" s="70">
        <f>SUM(W14:W21)</f>
        <v>16083</v>
      </c>
      <c r="X13" s="70">
        <f t="shared" ref="X13:AK13" si="0">SUM(X14:X21)</f>
        <v>0</v>
      </c>
      <c r="Y13" s="70">
        <f t="shared" si="0"/>
        <v>2748084558</v>
      </c>
      <c r="Z13" s="70">
        <f t="shared" si="0"/>
        <v>0</v>
      </c>
      <c r="AA13" s="70">
        <f t="shared" si="0"/>
        <v>422</v>
      </c>
      <c r="AB13" s="70">
        <f t="shared" si="0"/>
        <v>0</v>
      </c>
      <c r="AC13" s="70">
        <f t="shared" si="0"/>
        <v>390450999</v>
      </c>
      <c r="AD13" s="70">
        <f t="shared" si="0"/>
        <v>0</v>
      </c>
      <c r="AE13" s="70">
        <f t="shared" si="0"/>
        <v>3704</v>
      </c>
      <c r="AF13" s="70">
        <f t="shared" si="0"/>
        <v>0</v>
      </c>
      <c r="AG13" s="70">
        <f t="shared" si="0"/>
        <v>469668094</v>
      </c>
      <c r="AH13" s="70">
        <f t="shared" si="0"/>
        <v>0</v>
      </c>
      <c r="AI13" s="70">
        <f t="shared" si="0"/>
        <v>10290</v>
      </c>
      <c r="AJ13" s="70">
        <f t="shared" si="0"/>
        <v>0</v>
      </c>
      <c r="AK13" s="70">
        <f t="shared" si="0"/>
        <v>320708087</v>
      </c>
      <c r="AL13" s="71"/>
      <c r="AM13" s="71"/>
    </row>
    <row r="14" spans="1:39" ht="26.1" customHeight="1" x14ac:dyDescent="0.5">
      <c r="A14" s="15"/>
      <c r="B14" s="30" t="s">
        <v>39</v>
      </c>
      <c r="C14" s="40">
        <v>61206770.5</v>
      </c>
      <c r="D14" s="41"/>
      <c r="E14" s="40">
        <v>236.84</v>
      </c>
      <c r="F14" s="41"/>
      <c r="G14" s="40">
        <v>30270107.16</v>
      </c>
      <c r="H14" s="41"/>
      <c r="I14" s="40">
        <v>13.26</v>
      </c>
      <c r="J14" s="41"/>
      <c r="K14" s="40">
        <v>12664649.810000001</v>
      </c>
      <c r="L14" s="41"/>
      <c r="M14" s="40">
        <v>55.16</v>
      </c>
      <c r="N14" s="41"/>
      <c r="O14" s="57">
        <v>2681562.21</v>
      </c>
      <c r="P14" s="41"/>
      <c r="Q14" s="40">
        <v>407.28</v>
      </c>
      <c r="R14" s="41"/>
      <c r="S14" s="40">
        <v>9722196.2599999998</v>
      </c>
      <c r="T14" s="3"/>
      <c r="V14" s="72">
        <f>Y14+AC14+AG14+AK14+'ตาราง 20.4 (ต่อ)'!U13</f>
        <v>61206771</v>
      </c>
      <c r="W14" s="66">
        <v>237</v>
      </c>
      <c r="X14" s="66"/>
      <c r="Y14" s="66">
        <f>ROUNDDOWN(G14,0)</f>
        <v>30270107</v>
      </c>
      <c r="Z14" s="66"/>
      <c r="AA14" s="66">
        <f t="shared" ref="AA14:AF21" si="1">ROUNDDOWN(I14,0)</f>
        <v>13</v>
      </c>
      <c r="AB14" s="66">
        <f t="shared" si="1"/>
        <v>0</v>
      </c>
      <c r="AC14" s="66">
        <f>ROUNDDOWN(K14,0)+1</f>
        <v>12664650</v>
      </c>
      <c r="AD14" s="66">
        <f t="shared" si="1"/>
        <v>0</v>
      </c>
      <c r="AE14" s="66">
        <f t="shared" si="1"/>
        <v>55</v>
      </c>
      <c r="AF14" s="66">
        <f t="shared" si="1"/>
        <v>0</v>
      </c>
      <c r="AG14" s="66">
        <f>ROUNDDOWN(O14,0)</f>
        <v>2681562</v>
      </c>
      <c r="AH14" s="66">
        <f t="shared" ref="AH14" si="2">ROUNDDOWN(P14,0)</f>
        <v>0</v>
      </c>
      <c r="AI14" s="66">
        <f t="shared" ref="AI14:AI21" si="3">ROUNDDOWN(Q14,0)</f>
        <v>407</v>
      </c>
      <c r="AJ14" s="66">
        <f t="shared" ref="AJ14" si="4">ROUNDDOWN(R14,0)</f>
        <v>0</v>
      </c>
      <c r="AK14" s="66">
        <f t="shared" ref="AK14:AK18" si="5">ROUNDDOWN(S14,0)</f>
        <v>9722196</v>
      </c>
      <c r="AL14" s="66"/>
      <c r="AM14" s="66"/>
    </row>
    <row r="15" spans="1:39" ht="26.1" customHeight="1" x14ac:dyDescent="0.5">
      <c r="A15" s="16"/>
      <c r="B15" s="31" t="s">
        <v>33</v>
      </c>
      <c r="C15" s="40">
        <v>157537768.53999999</v>
      </c>
      <c r="D15" s="41"/>
      <c r="E15" s="40">
        <v>511.74</v>
      </c>
      <c r="F15" s="41"/>
      <c r="G15" s="40">
        <v>71597226.599999994</v>
      </c>
      <c r="H15" s="41"/>
      <c r="I15" s="40">
        <v>32.11</v>
      </c>
      <c r="J15" s="41"/>
      <c r="K15" s="40">
        <v>62989204.600000001</v>
      </c>
      <c r="L15" s="41"/>
      <c r="M15" s="40">
        <v>89.58</v>
      </c>
      <c r="N15" s="41"/>
      <c r="O15" s="57">
        <v>5032250.58</v>
      </c>
      <c r="P15" s="41"/>
      <c r="Q15" s="40">
        <v>651.64</v>
      </c>
      <c r="R15" s="41"/>
      <c r="S15" s="40">
        <v>16106068.98</v>
      </c>
      <c r="T15" s="3"/>
      <c r="V15" s="72">
        <f>Y15+AC15+AG15+AK15+'ตาราง 20.4 (ต่อ)'!U14</f>
        <v>157537769</v>
      </c>
      <c r="W15" s="66">
        <v>512</v>
      </c>
      <c r="Y15" s="66">
        <v>71597227</v>
      </c>
      <c r="AA15" s="66">
        <f t="shared" si="1"/>
        <v>32</v>
      </c>
      <c r="AC15" s="66">
        <f>ROUNDDOWN(K15,0)+1</f>
        <v>62989205</v>
      </c>
      <c r="AE15" s="66">
        <v>90</v>
      </c>
      <c r="AG15" s="66">
        <f>ROUNDDOWN(O15,0)+1</f>
        <v>5032251</v>
      </c>
      <c r="AI15" s="66">
        <f>ROUNDDOWN(Q15,0)+1</f>
        <v>652</v>
      </c>
      <c r="AK15" s="66">
        <f>ROUNDDOWN(S15,0)+1</f>
        <v>16106069</v>
      </c>
    </row>
    <row r="16" spans="1:39" ht="26.1" customHeight="1" x14ac:dyDescent="0.5">
      <c r="A16" s="16"/>
      <c r="B16" s="31" t="s">
        <v>34</v>
      </c>
      <c r="C16" s="40">
        <v>92760040.069999993</v>
      </c>
      <c r="D16" s="41"/>
      <c r="E16" s="40">
        <v>600.28</v>
      </c>
      <c r="F16" s="41"/>
      <c r="G16" s="40">
        <v>54826709.439999998</v>
      </c>
      <c r="H16" s="41"/>
      <c r="I16" s="40">
        <v>19.68</v>
      </c>
      <c r="J16" s="41"/>
      <c r="K16" s="40">
        <v>5020220.08</v>
      </c>
      <c r="L16" s="41"/>
      <c r="M16" s="40">
        <v>170.69</v>
      </c>
      <c r="N16" s="41"/>
      <c r="O16" s="57">
        <v>13561586.279999999</v>
      </c>
      <c r="P16" s="41"/>
      <c r="Q16" s="40">
        <v>640.1</v>
      </c>
      <c r="R16" s="41"/>
      <c r="S16" s="40">
        <v>16199761.460000001</v>
      </c>
      <c r="T16" s="3"/>
      <c r="V16" s="72">
        <f>Y16+AC16+AG16+AK16+'ตาราง 20.4 (ต่อ)'!U15</f>
        <v>92760040</v>
      </c>
      <c r="W16" s="66">
        <f t="shared" ref="W16" si="6">ROUNDDOWN(E16,0)</f>
        <v>600</v>
      </c>
      <c r="Y16" s="66">
        <f t="shared" ref="Y16:Y21" si="7">ROUNDDOWN(G16,0)</f>
        <v>54826709</v>
      </c>
      <c r="AA16" s="66">
        <v>20</v>
      </c>
      <c r="AC16" s="66">
        <f t="shared" si="1"/>
        <v>5020220</v>
      </c>
      <c r="AE16" s="66">
        <v>171</v>
      </c>
      <c r="AG16" s="66">
        <f t="shared" ref="AG16:AG21" si="8">ROUNDDOWN(O16,0)</f>
        <v>13561586</v>
      </c>
      <c r="AI16" s="66">
        <v>640</v>
      </c>
      <c r="AK16" s="66">
        <f t="shared" si="5"/>
        <v>16199761</v>
      </c>
    </row>
    <row r="17" spans="1:37" ht="26.1" customHeight="1" x14ac:dyDescent="0.5">
      <c r="A17" s="16"/>
      <c r="B17" s="31" t="s">
        <v>35</v>
      </c>
      <c r="C17" s="40">
        <v>423436955.17000002</v>
      </c>
      <c r="D17" s="41"/>
      <c r="E17" s="40">
        <v>2678.75</v>
      </c>
      <c r="F17" s="41"/>
      <c r="G17" s="40">
        <v>270913547.04000002</v>
      </c>
      <c r="H17" s="41"/>
      <c r="I17" s="40">
        <v>83.71</v>
      </c>
      <c r="J17" s="41"/>
      <c r="K17" s="40">
        <v>12515495.42</v>
      </c>
      <c r="L17" s="41"/>
      <c r="M17" s="40">
        <v>794.21</v>
      </c>
      <c r="N17" s="41"/>
      <c r="O17" s="57">
        <v>62340045.909999996</v>
      </c>
      <c r="P17" s="41"/>
      <c r="Q17" s="40">
        <v>2057.96</v>
      </c>
      <c r="R17" s="41"/>
      <c r="S17" s="40">
        <v>59688398.57</v>
      </c>
      <c r="T17" s="3"/>
      <c r="V17" s="72">
        <f>Y17+AC17+AG17+AK17+'ตาราง 20.4 (ต่อ)'!U16</f>
        <v>423436955</v>
      </c>
      <c r="W17" s="66">
        <v>2679</v>
      </c>
      <c r="Y17" s="66">
        <f t="shared" si="7"/>
        <v>270913547</v>
      </c>
      <c r="AA17" s="66">
        <v>84</v>
      </c>
      <c r="AC17" s="66">
        <f t="shared" si="1"/>
        <v>12515495</v>
      </c>
      <c r="AE17" s="66">
        <f t="shared" si="1"/>
        <v>794</v>
      </c>
      <c r="AG17" s="66">
        <f>ROUNDDOWN(O17,0)+1</f>
        <v>62340046</v>
      </c>
      <c r="AI17" s="66">
        <f>ROUNDDOWN(Q17,0)+1</f>
        <v>2058</v>
      </c>
      <c r="AK17" s="66">
        <f>ROUNDDOWN(S17,0)+1</f>
        <v>59688399</v>
      </c>
    </row>
    <row r="18" spans="1:37" ht="26.1" customHeight="1" x14ac:dyDescent="0.5">
      <c r="A18" s="16"/>
      <c r="B18" s="31" t="s">
        <v>36</v>
      </c>
      <c r="C18" s="40">
        <v>1156896857.3599999</v>
      </c>
      <c r="D18" s="41"/>
      <c r="E18" s="40">
        <v>5228.3999999999996</v>
      </c>
      <c r="F18" s="41"/>
      <c r="G18" s="40">
        <v>684369165.09000003</v>
      </c>
      <c r="H18" s="41"/>
      <c r="I18" s="40">
        <v>120.3</v>
      </c>
      <c r="J18" s="41"/>
      <c r="K18" s="40">
        <v>166499075.34</v>
      </c>
      <c r="L18" s="41"/>
      <c r="M18" s="40">
        <v>1185.45</v>
      </c>
      <c r="N18" s="41"/>
      <c r="O18" s="57">
        <v>126141763.54000001</v>
      </c>
      <c r="P18" s="41"/>
      <c r="Q18" s="40">
        <v>3252.23</v>
      </c>
      <c r="R18" s="41"/>
      <c r="S18" s="40">
        <v>97957379.349999994</v>
      </c>
      <c r="T18" s="3"/>
      <c r="V18" s="72">
        <f>Y18+AC18+AG18+AK18+'ตาราง 20.4 (ต่อ)'!U17</f>
        <v>1156896857</v>
      </c>
      <c r="W18" s="66">
        <v>5228</v>
      </c>
      <c r="Y18" s="66">
        <f t="shared" si="7"/>
        <v>684369165</v>
      </c>
      <c r="AA18" s="66">
        <f t="shared" si="1"/>
        <v>120</v>
      </c>
      <c r="AC18" s="66">
        <f t="shared" si="1"/>
        <v>166499075</v>
      </c>
      <c r="AE18" s="66">
        <f t="shared" si="1"/>
        <v>1185</v>
      </c>
      <c r="AG18" s="66">
        <f>ROUNDDOWN(O18,0)+1</f>
        <v>126141764</v>
      </c>
      <c r="AI18" s="66">
        <f t="shared" si="3"/>
        <v>3252</v>
      </c>
      <c r="AK18" s="66">
        <f t="shared" si="5"/>
        <v>97957379</v>
      </c>
    </row>
    <row r="19" spans="1:37" ht="26.1" customHeight="1" x14ac:dyDescent="0.5">
      <c r="A19" s="16"/>
      <c r="B19" s="31" t="s">
        <v>37</v>
      </c>
      <c r="C19" s="40">
        <v>829843898.63</v>
      </c>
      <c r="D19" s="41"/>
      <c r="E19" s="40">
        <v>3099.83</v>
      </c>
      <c r="F19" s="41"/>
      <c r="G19" s="40">
        <v>582881917.84000003</v>
      </c>
      <c r="H19" s="41"/>
      <c r="I19" s="40">
        <v>77.86</v>
      </c>
      <c r="J19" s="41"/>
      <c r="K19" s="40">
        <v>22616844.809999999</v>
      </c>
      <c r="L19" s="41"/>
      <c r="M19" s="40">
        <v>668.78</v>
      </c>
      <c r="N19" s="41"/>
      <c r="O19" s="57">
        <v>87412922.140000001</v>
      </c>
      <c r="P19" s="41"/>
      <c r="Q19" s="40">
        <v>1682.68</v>
      </c>
      <c r="R19" s="41"/>
      <c r="S19" s="40">
        <v>63298751.859999999</v>
      </c>
      <c r="T19" s="3"/>
      <c r="V19" s="72">
        <f>Y19+AC19+AG19+AK19+'ตาราง 20.4 (ต่อ)'!U18</f>
        <v>829843899</v>
      </c>
      <c r="W19" s="66">
        <v>3100</v>
      </c>
      <c r="Y19" s="66">
        <f>ROUNDDOWN(G19,0)+1</f>
        <v>582881918</v>
      </c>
      <c r="AA19" s="66">
        <v>78</v>
      </c>
      <c r="AC19" s="66">
        <f>ROUNDDOWN(K19,0)+1</f>
        <v>22616845</v>
      </c>
      <c r="AE19" s="66">
        <v>669</v>
      </c>
      <c r="AG19" s="66">
        <f t="shared" si="8"/>
        <v>87412922</v>
      </c>
      <c r="AI19" s="66">
        <f>ROUNDDOWN(Q19,0)+1</f>
        <v>1683</v>
      </c>
      <c r="AK19" s="66">
        <f>ROUNDDOWN(S19,0)+1</f>
        <v>63298752</v>
      </c>
    </row>
    <row r="20" spans="1:37" ht="26.1" customHeight="1" x14ac:dyDescent="0.5">
      <c r="A20" s="16"/>
      <c r="B20" s="31" t="s">
        <v>38</v>
      </c>
      <c r="C20" s="40">
        <v>1206766102.1700001</v>
      </c>
      <c r="D20" s="41"/>
      <c r="E20" s="40">
        <v>3026.73</v>
      </c>
      <c r="F20" s="41"/>
      <c r="G20" s="40">
        <v>779535895.02999997</v>
      </c>
      <c r="H20" s="41"/>
      <c r="I20" s="40">
        <v>66.709999999999994</v>
      </c>
      <c r="J20" s="41"/>
      <c r="K20" s="40">
        <v>102505574.3</v>
      </c>
      <c r="L20" s="41"/>
      <c r="M20" s="40">
        <v>638</v>
      </c>
      <c r="N20" s="41"/>
      <c r="O20" s="57">
        <v>152459222.91999999</v>
      </c>
      <c r="P20" s="41"/>
      <c r="Q20" s="40">
        <v>1378.57</v>
      </c>
      <c r="R20" s="41"/>
      <c r="S20" s="40">
        <v>50778066.869999997</v>
      </c>
      <c r="T20" s="3"/>
      <c r="V20" s="72">
        <f>Y20+AC20+AG20+AK20+'ตาราง 20.4 (ต่อ)'!U19</f>
        <v>1206766102</v>
      </c>
      <c r="W20" s="66">
        <v>3027</v>
      </c>
      <c r="Y20" s="66">
        <f t="shared" si="7"/>
        <v>779535895</v>
      </c>
      <c r="AA20" s="66">
        <v>67</v>
      </c>
      <c r="AC20" s="66">
        <f>ROUNDDOWN(K20,0)</f>
        <v>102505574</v>
      </c>
      <c r="AE20" s="66">
        <f t="shared" si="1"/>
        <v>638</v>
      </c>
      <c r="AG20" s="66">
        <f>ROUNDDOWN(O20,0)+1</f>
        <v>152459223</v>
      </c>
      <c r="AI20" s="66">
        <f>ROUNDDOWN(Q20,0)+1</f>
        <v>1379</v>
      </c>
      <c r="AK20" s="66">
        <f>ROUNDDOWN(S20,0)+1</f>
        <v>50778067</v>
      </c>
    </row>
    <row r="21" spans="1:37" ht="25.5" customHeight="1" x14ac:dyDescent="0.5">
      <c r="A21" s="16"/>
      <c r="B21" s="34" t="s">
        <v>42</v>
      </c>
      <c r="C21" s="40">
        <v>639508168.52999997</v>
      </c>
      <c r="D21" s="41"/>
      <c r="E21" s="40">
        <v>700.46799999999996</v>
      </c>
      <c r="F21" s="41"/>
      <c r="G21" s="40">
        <v>273689990.11000001</v>
      </c>
      <c r="H21" s="41"/>
      <c r="I21" s="40">
        <v>8</v>
      </c>
      <c r="J21" s="41"/>
      <c r="K21" s="40">
        <v>5639934.6799999997</v>
      </c>
      <c r="L21" s="41"/>
      <c r="M21" s="40">
        <v>102.27</v>
      </c>
      <c r="N21" s="41"/>
      <c r="O21" s="57">
        <v>20038740.309999999</v>
      </c>
      <c r="P21" s="41"/>
      <c r="Q21" s="40">
        <v>219.2</v>
      </c>
      <c r="R21" s="41"/>
      <c r="S21" s="40">
        <v>6957463.6200000001</v>
      </c>
      <c r="T21" s="4"/>
      <c r="U21" s="9"/>
      <c r="V21" s="72">
        <f>Y21+AC21+AG21+AK21+'ตาราง 20.4 (ต่อ)'!U20</f>
        <v>639508169</v>
      </c>
      <c r="W21" s="66">
        <v>700</v>
      </c>
      <c r="Y21" s="66">
        <f t="shared" si="7"/>
        <v>273689990</v>
      </c>
      <c r="AA21" s="66">
        <v>8</v>
      </c>
      <c r="AC21" s="66">
        <f>ROUNDDOWN(K21,0)+1</f>
        <v>5639935</v>
      </c>
      <c r="AE21" s="66">
        <f t="shared" si="1"/>
        <v>102</v>
      </c>
      <c r="AG21" s="66">
        <f t="shared" si="8"/>
        <v>20038740</v>
      </c>
      <c r="AI21" s="66">
        <f t="shared" si="3"/>
        <v>219</v>
      </c>
      <c r="AK21" s="66">
        <f>ROUNDDOWN(S21,0)+1</f>
        <v>6957464</v>
      </c>
    </row>
    <row r="22" spans="1:37" ht="10.5" customHeight="1" x14ac:dyDescent="0.45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W22" s="66"/>
    </row>
    <row r="23" spans="1:37" ht="21" customHeight="1" x14ac:dyDescent="0.45">
      <c r="A23" s="9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37" ht="21" customHeight="1" x14ac:dyDescent="0.45"/>
    <row r="25" spans="1:37" ht="20.25" customHeight="1" x14ac:dyDescent="0.45"/>
    <row r="26" spans="1:37" ht="21" customHeight="1" x14ac:dyDescent="0.45"/>
  </sheetData>
  <mergeCells count="33">
    <mergeCell ref="O11:P11"/>
    <mergeCell ref="Q11:R11"/>
    <mergeCell ref="S11:T11"/>
    <mergeCell ref="E11:F11"/>
    <mergeCell ref="G11:H11"/>
    <mergeCell ref="I11:J11"/>
    <mergeCell ref="K11:L11"/>
    <mergeCell ref="M11:N11"/>
    <mergeCell ref="S9:T9"/>
    <mergeCell ref="E10:F10"/>
    <mergeCell ref="G10:H10"/>
    <mergeCell ref="I10:J10"/>
    <mergeCell ref="K10:L10"/>
    <mergeCell ref="M10:N10"/>
    <mergeCell ref="O10:P10"/>
    <mergeCell ref="Q10:R10"/>
    <mergeCell ref="S10:T10"/>
    <mergeCell ref="A5:B11"/>
    <mergeCell ref="C5:D11"/>
    <mergeCell ref="E5:T5"/>
    <mergeCell ref="E6:H6"/>
    <mergeCell ref="I6:L8"/>
    <mergeCell ref="M6:P8"/>
    <mergeCell ref="Q6:T8"/>
    <mergeCell ref="E7:H7"/>
    <mergeCell ref="E8:H8"/>
    <mergeCell ref="E9:F9"/>
    <mergeCell ref="G9:H9"/>
    <mergeCell ref="I9:J9"/>
    <mergeCell ref="K9:L9"/>
    <mergeCell ref="M9:N9"/>
    <mergeCell ref="O9:P9"/>
    <mergeCell ref="Q9:R9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"/>
  <sheetViews>
    <sheetView defaultGridColor="0" colorId="12" zoomScaleNormal="100" zoomScaleSheetLayoutView="90" workbookViewId="0">
      <selection activeCell="C13" sqref="C13"/>
    </sheetView>
  </sheetViews>
  <sheetFormatPr defaultRowHeight="18.75" x14ac:dyDescent="0.45"/>
  <cols>
    <col min="1" max="1" width="4" style="17" customWidth="1"/>
    <col min="2" max="2" width="29.5" style="17" customWidth="1"/>
    <col min="3" max="3" width="14.6640625" style="17" customWidth="1"/>
    <col min="4" max="4" width="3.83203125" style="17" customWidth="1"/>
    <col min="5" max="5" width="14.83203125" style="17" customWidth="1"/>
    <col min="6" max="6" width="3.1640625" style="17" customWidth="1"/>
    <col min="7" max="7" width="15.1640625" style="17" customWidth="1"/>
    <col min="8" max="8" width="3.83203125" style="17" customWidth="1"/>
    <col min="9" max="9" width="15.83203125" style="17" customWidth="1"/>
    <col min="10" max="10" width="3.83203125" style="17" customWidth="1"/>
    <col min="11" max="11" width="15" style="17" customWidth="1"/>
    <col min="12" max="12" width="3.83203125" style="17" customWidth="1"/>
    <col min="13" max="13" width="16" style="17" customWidth="1"/>
    <col min="14" max="14" width="2.33203125" style="17" customWidth="1"/>
    <col min="15" max="15" width="15.33203125" style="17" customWidth="1"/>
    <col min="16" max="16" width="3.83203125" style="17" customWidth="1"/>
    <col min="17" max="17" width="14.33203125" style="17" customWidth="1"/>
    <col min="18" max="18" width="3" style="17" customWidth="1"/>
    <col min="19" max="19" width="3.33203125" style="17" customWidth="1"/>
    <col min="20" max="20" width="9.33203125" style="17"/>
    <col min="21" max="21" width="13.5" style="61" customWidth="1"/>
    <col min="22" max="23" width="9.33203125" style="61"/>
    <col min="24" max="24" width="13.5" style="61" customWidth="1"/>
    <col min="25" max="27" width="9.33203125" style="61"/>
    <col min="28" max="28" width="13" style="61" customWidth="1"/>
    <col min="29" max="31" width="9.33203125" style="61"/>
    <col min="32" max="32" width="12.6640625" style="61" customWidth="1"/>
    <col min="33" max="35" width="9.33203125" style="61"/>
    <col min="36" max="36" width="13" style="61" customWidth="1"/>
    <col min="37" max="40" width="9.33203125" style="61"/>
    <col min="41" max="16384" width="9.33203125" style="17"/>
  </cols>
  <sheetData>
    <row r="1" spans="1:42" ht="21" customHeight="1" x14ac:dyDescent="0.45">
      <c r="K1" s="18"/>
      <c r="R1" s="38"/>
    </row>
    <row r="2" spans="1:42" ht="24.95" customHeight="1" x14ac:dyDescent="0.55000000000000004">
      <c r="B2" s="35" t="s">
        <v>48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42" s="19" customFormat="1" ht="24.95" customHeight="1" x14ac:dyDescent="0.55000000000000004">
      <c r="B3" s="35" t="s">
        <v>49</v>
      </c>
      <c r="C3" s="39"/>
      <c r="D3" s="39"/>
      <c r="E3" s="39"/>
      <c r="F3" s="39"/>
      <c r="G3" s="39"/>
      <c r="H3" s="39"/>
      <c r="I3" s="39"/>
      <c r="J3" s="39"/>
      <c r="K3" s="39"/>
      <c r="L3" s="39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</row>
    <row r="4" spans="1:42" ht="8.25" customHeight="1" x14ac:dyDescent="0.4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42" s="1" customFormat="1" ht="24.95" customHeight="1" x14ac:dyDescent="0.5">
      <c r="A5" s="73" t="s">
        <v>21</v>
      </c>
      <c r="B5" s="74"/>
      <c r="C5" s="116" t="s">
        <v>22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</row>
    <row r="6" spans="1:42" s="1" customFormat="1" ht="24.95" customHeight="1" x14ac:dyDescent="0.5">
      <c r="A6" s="75"/>
      <c r="B6" s="76"/>
      <c r="C6" s="119" t="s">
        <v>23</v>
      </c>
      <c r="D6" s="120"/>
      <c r="E6" s="120"/>
      <c r="F6" s="107"/>
      <c r="G6" s="106" t="s">
        <v>24</v>
      </c>
      <c r="H6" s="120"/>
      <c r="I6" s="120"/>
      <c r="J6" s="107"/>
      <c r="K6" s="106" t="s">
        <v>25</v>
      </c>
      <c r="L6" s="120"/>
      <c r="M6" s="120"/>
      <c r="N6" s="107"/>
      <c r="O6" s="121" t="s">
        <v>26</v>
      </c>
      <c r="P6" s="101"/>
      <c r="Q6" s="101"/>
      <c r="R6" s="122"/>
      <c r="S6" s="2"/>
      <c r="T6" s="2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</row>
    <row r="7" spans="1:42" s="1" customFormat="1" ht="24.95" customHeight="1" x14ac:dyDescent="0.5">
      <c r="A7" s="75"/>
      <c r="B7" s="76"/>
      <c r="C7" s="123" t="s">
        <v>27</v>
      </c>
      <c r="D7" s="103"/>
      <c r="E7" s="103"/>
      <c r="F7" s="124"/>
      <c r="G7" s="112" t="s">
        <v>28</v>
      </c>
      <c r="H7" s="125"/>
      <c r="I7" s="125"/>
      <c r="J7" s="111"/>
      <c r="K7" s="112" t="s">
        <v>29</v>
      </c>
      <c r="L7" s="125"/>
      <c r="M7" s="103"/>
      <c r="N7" s="124"/>
      <c r="O7" s="123" t="s">
        <v>30</v>
      </c>
      <c r="P7" s="103"/>
      <c r="Q7" s="103"/>
      <c r="R7" s="126"/>
      <c r="S7" s="2"/>
      <c r="T7" s="2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</row>
    <row r="8" spans="1:42" s="1" customFormat="1" ht="24.75" customHeight="1" x14ac:dyDescent="0.5">
      <c r="A8" s="75"/>
      <c r="B8" s="76"/>
      <c r="C8" s="106" t="s">
        <v>14</v>
      </c>
      <c r="D8" s="107"/>
      <c r="E8" s="108" t="s">
        <v>15</v>
      </c>
      <c r="F8" s="90"/>
      <c r="G8" s="106" t="s">
        <v>14</v>
      </c>
      <c r="H8" s="107"/>
      <c r="I8" s="108" t="s">
        <v>15</v>
      </c>
      <c r="J8" s="90"/>
      <c r="K8" s="106" t="s">
        <v>14</v>
      </c>
      <c r="L8" s="107"/>
      <c r="M8" s="108" t="s">
        <v>15</v>
      </c>
      <c r="N8" s="90"/>
      <c r="O8" s="106" t="s">
        <v>14</v>
      </c>
      <c r="P8" s="107"/>
      <c r="Q8" s="106" t="s">
        <v>15</v>
      </c>
      <c r="R8" s="127"/>
      <c r="S8" s="2"/>
      <c r="T8" s="2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</row>
    <row r="9" spans="1:42" s="1" customFormat="1" ht="20.25" customHeight="1" x14ac:dyDescent="0.5">
      <c r="A9" s="75"/>
      <c r="B9" s="76"/>
      <c r="C9" s="81" t="s">
        <v>31</v>
      </c>
      <c r="D9" s="82"/>
      <c r="E9" s="114" t="s">
        <v>32</v>
      </c>
      <c r="F9" s="82"/>
      <c r="G9" s="81" t="s">
        <v>31</v>
      </c>
      <c r="H9" s="82"/>
      <c r="I9" s="114" t="s">
        <v>32</v>
      </c>
      <c r="J9" s="82"/>
      <c r="K9" s="81" t="s">
        <v>31</v>
      </c>
      <c r="L9" s="82"/>
      <c r="M9" s="114" t="s">
        <v>32</v>
      </c>
      <c r="N9" s="82"/>
      <c r="O9" s="81" t="s">
        <v>31</v>
      </c>
      <c r="P9" s="82"/>
      <c r="Q9" s="114" t="s">
        <v>32</v>
      </c>
      <c r="R9" s="114"/>
      <c r="S9" s="2"/>
      <c r="T9" s="2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</row>
    <row r="10" spans="1:42" s="1" customFormat="1" ht="24.75" customHeight="1" x14ac:dyDescent="0.5">
      <c r="A10" s="77"/>
      <c r="B10" s="78"/>
      <c r="C10" s="83"/>
      <c r="D10" s="84"/>
      <c r="E10" s="115"/>
      <c r="F10" s="84"/>
      <c r="G10" s="83"/>
      <c r="H10" s="84"/>
      <c r="I10" s="115"/>
      <c r="J10" s="84"/>
      <c r="K10" s="83"/>
      <c r="L10" s="84"/>
      <c r="M10" s="115"/>
      <c r="N10" s="84"/>
      <c r="O10" s="83"/>
      <c r="P10" s="84"/>
      <c r="Q10" s="115"/>
      <c r="R10" s="115"/>
      <c r="S10" s="2"/>
      <c r="T10" s="2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</row>
    <row r="11" spans="1:42" ht="9" customHeight="1" x14ac:dyDescent="0.45">
      <c r="A11" s="21"/>
      <c r="B11" s="27"/>
      <c r="C11" s="22"/>
      <c r="D11" s="22"/>
      <c r="E11" s="22"/>
      <c r="F11" s="22"/>
      <c r="G11" s="23"/>
      <c r="H11" s="23" t="s">
        <v>8</v>
      </c>
      <c r="I11" s="23"/>
      <c r="J11" s="24"/>
      <c r="K11" s="24"/>
      <c r="L11" s="24"/>
    </row>
    <row r="12" spans="1:42" s="48" customFormat="1" ht="26.1" customHeight="1" x14ac:dyDescent="0.5">
      <c r="A12" s="45" t="s">
        <v>6</v>
      </c>
      <c r="B12" s="59"/>
      <c r="C12" s="60">
        <v>193.9</v>
      </c>
      <c r="E12" s="60">
        <v>37550117.350000001</v>
      </c>
      <c r="G12" s="60">
        <v>678.2</v>
      </c>
      <c r="I12" s="60">
        <v>110140202.05</v>
      </c>
      <c r="K12" s="60">
        <v>1227.28</v>
      </c>
      <c r="M12" s="60">
        <v>443299268.42000002</v>
      </c>
      <c r="O12" s="60">
        <v>385.85</v>
      </c>
      <c r="Q12" s="60">
        <v>48055236.509999998</v>
      </c>
      <c r="S12" s="49"/>
      <c r="U12" s="64">
        <f>SUM(U13:U20)</f>
        <v>639044824</v>
      </c>
      <c r="V12" s="64">
        <f>SUM(V13:V20)</f>
        <v>194</v>
      </c>
      <c r="W12" s="64">
        <f t="shared" ref="W12:AJ12" si="0">SUM(W13:W20)</f>
        <v>0</v>
      </c>
      <c r="X12" s="64">
        <f t="shared" si="0"/>
        <v>37550117</v>
      </c>
      <c r="Y12" s="64">
        <f t="shared" si="0"/>
        <v>0</v>
      </c>
      <c r="Z12" s="64">
        <f>SUM(Z13:Z20)</f>
        <v>678</v>
      </c>
      <c r="AA12" s="64">
        <f t="shared" si="0"/>
        <v>0</v>
      </c>
      <c r="AB12" s="64">
        <f t="shared" si="0"/>
        <v>110140202</v>
      </c>
      <c r="AC12" s="64">
        <f t="shared" si="0"/>
        <v>0</v>
      </c>
      <c r="AD12" s="64">
        <f t="shared" si="0"/>
        <v>1227</v>
      </c>
      <c r="AE12" s="64">
        <f t="shared" si="0"/>
        <v>0</v>
      </c>
      <c r="AF12" s="64">
        <f t="shared" si="0"/>
        <v>443299268</v>
      </c>
      <c r="AG12" s="64">
        <f t="shared" si="0"/>
        <v>0</v>
      </c>
      <c r="AH12" s="64">
        <f t="shared" si="0"/>
        <v>386</v>
      </c>
      <c r="AI12" s="64">
        <f t="shared" si="0"/>
        <v>0</v>
      </c>
      <c r="AJ12" s="64">
        <f t="shared" si="0"/>
        <v>48055237</v>
      </c>
      <c r="AK12" s="64"/>
      <c r="AL12" s="64"/>
      <c r="AM12" s="64"/>
      <c r="AN12" s="64"/>
    </row>
    <row r="13" spans="1:42" s="47" customFormat="1" ht="26.1" customHeight="1" x14ac:dyDescent="0.5">
      <c r="A13" s="50"/>
      <c r="B13" s="51" t="s">
        <v>7</v>
      </c>
      <c r="C13" s="46">
        <v>7.74</v>
      </c>
      <c r="E13" s="46">
        <v>2712910.83</v>
      </c>
      <c r="G13" s="46">
        <v>8.92</v>
      </c>
      <c r="I13" s="46">
        <v>1428182.8</v>
      </c>
      <c r="K13" s="46">
        <v>9.09</v>
      </c>
      <c r="M13" s="46">
        <v>1677122.61</v>
      </c>
      <c r="O13" s="46">
        <v>1</v>
      </c>
      <c r="Q13" s="46">
        <v>50038.67</v>
      </c>
      <c r="U13" s="65">
        <f>X13+AB13+AF13+AJ13</f>
        <v>5868256</v>
      </c>
      <c r="V13" s="66">
        <v>8</v>
      </c>
      <c r="W13" s="66">
        <f t="shared" ref="W13:W20" si="1">ROUNDDOWN(D13,0)</f>
        <v>0</v>
      </c>
      <c r="X13" s="66">
        <f>ROUNDDOWN(E13,0)+1</f>
        <v>2712911</v>
      </c>
      <c r="Y13" s="66">
        <f t="shared" ref="Y13:Y20" si="2">ROUNDDOWN(F13,0)</f>
        <v>0</v>
      </c>
      <c r="Z13" s="66">
        <v>9</v>
      </c>
      <c r="AA13" s="66">
        <f t="shared" ref="AA13:AA20" si="3">ROUNDDOWN(H13,0)</f>
        <v>0</v>
      </c>
      <c r="AB13" s="66">
        <f>ROUNDDOWN(I13,0)+1</f>
        <v>1428183</v>
      </c>
      <c r="AC13" s="66">
        <f t="shared" ref="AC13:AC20" si="4">ROUNDDOWN(J13,0)</f>
        <v>0</v>
      </c>
      <c r="AD13" s="66">
        <f t="shared" ref="AD13:AD18" si="5">ROUNDDOWN(K13,0)</f>
        <v>9</v>
      </c>
      <c r="AE13" s="66">
        <f t="shared" ref="AE13:AE20" si="6">ROUNDDOWN(L13,0)</f>
        <v>0</v>
      </c>
      <c r="AF13" s="66">
        <f>ROUNDDOWN(M13,0)+1</f>
        <v>1677123</v>
      </c>
      <c r="AG13" s="66">
        <f t="shared" ref="AG13:AG20" si="7">ROUNDDOWN(N13,0)</f>
        <v>0</v>
      </c>
      <c r="AH13" s="66">
        <f t="shared" ref="AH13:AH17" si="8">ROUNDDOWN(O13,0)</f>
        <v>1</v>
      </c>
      <c r="AI13" s="66">
        <f t="shared" ref="AI13:AI20" si="9">ROUNDDOWN(P13,0)</f>
        <v>0</v>
      </c>
      <c r="AJ13" s="66">
        <f>ROUNDDOWN(Q13,0)+1</f>
        <v>50039</v>
      </c>
      <c r="AK13" s="66"/>
      <c r="AL13" s="66"/>
      <c r="AM13" s="66"/>
      <c r="AN13" s="66"/>
      <c r="AO13" s="56"/>
      <c r="AP13" s="56"/>
    </row>
    <row r="14" spans="1:42" s="47" customFormat="1" ht="26.1" customHeight="1" x14ac:dyDescent="0.5">
      <c r="A14" s="52"/>
      <c r="B14" s="53" t="s">
        <v>0</v>
      </c>
      <c r="C14" s="58" t="s">
        <v>44</v>
      </c>
      <c r="E14" s="58" t="s">
        <v>44</v>
      </c>
      <c r="G14" s="58" t="s">
        <v>44</v>
      </c>
      <c r="I14" s="58" t="s">
        <v>44</v>
      </c>
      <c r="K14" s="46">
        <v>28.59</v>
      </c>
      <c r="M14" s="46">
        <v>998077.45799999998</v>
      </c>
      <c r="O14" s="46">
        <v>12.87</v>
      </c>
      <c r="Q14" s="46">
        <v>814940</v>
      </c>
      <c r="U14" s="65">
        <f t="shared" ref="U14:U20" si="10">X14+AB14+AF14+AJ14</f>
        <v>1813017</v>
      </c>
      <c r="V14" s="66">
        <v>0</v>
      </c>
      <c r="W14" s="66">
        <f t="shared" si="1"/>
        <v>0</v>
      </c>
      <c r="X14" s="66">
        <v>0</v>
      </c>
      <c r="Y14" s="66">
        <f t="shared" si="2"/>
        <v>0</v>
      </c>
      <c r="Z14" s="66">
        <v>0</v>
      </c>
      <c r="AA14" s="66">
        <f t="shared" si="3"/>
        <v>0</v>
      </c>
      <c r="AB14" s="66">
        <v>0</v>
      </c>
      <c r="AC14" s="66">
        <f t="shared" si="4"/>
        <v>0</v>
      </c>
      <c r="AD14" s="66">
        <v>29</v>
      </c>
      <c r="AE14" s="66">
        <f t="shared" si="6"/>
        <v>0</v>
      </c>
      <c r="AF14" s="66">
        <f>ROUNDDOWN(M14,0)</f>
        <v>998077</v>
      </c>
      <c r="AG14" s="66">
        <f t="shared" si="7"/>
        <v>0</v>
      </c>
      <c r="AH14" s="66">
        <v>13</v>
      </c>
      <c r="AI14" s="66">
        <f t="shared" si="9"/>
        <v>0</v>
      </c>
      <c r="AJ14" s="66">
        <f t="shared" ref="AJ14:AJ19" si="11">ROUNDDOWN(Q14,0)</f>
        <v>814940</v>
      </c>
      <c r="AK14" s="66"/>
      <c r="AL14" s="66"/>
      <c r="AM14" s="66"/>
      <c r="AN14" s="66"/>
      <c r="AO14" s="56"/>
      <c r="AP14" s="56"/>
    </row>
    <row r="15" spans="1:42" s="47" customFormat="1" ht="26.1" customHeight="1" x14ac:dyDescent="0.5">
      <c r="A15" s="52"/>
      <c r="B15" s="53" t="s">
        <v>1</v>
      </c>
      <c r="C15" s="46">
        <v>9.19</v>
      </c>
      <c r="E15" s="46">
        <v>94109.39</v>
      </c>
      <c r="G15" s="46">
        <v>8.7100000000000009</v>
      </c>
      <c r="I15" s="46">
        <v>149879.34</v>
      </c>
      <c r="K15" s="46">
        <v>35.479999999999997</v>
      </c>
      <c r="M15" s="46">
        <v>1397302.09</v>
      </c>
      <c r="O15" s="46">
        <v>41.45</v>
      </c>
      <c r="Q15" s="46">
        <v>1510473.99</v>
      </c>
      <c r="U15" s="65">
        <f t="shared" si="10"/>
        <v>3151764</v>
      </c>
      <c r="V15" s="66">
        <f>ROUNDDOWN(C15,0)</f>
        <v>9</v>
      </c>
      <c r="W15" s="66">
        <f t="shared" si="1"/>
        <v>0</v>
      </c>
      <c r="X15" s="66">
        <f t="shared" ref="X15:X20" si="12">ROUNDDOWN(E15,0)</f>
        <v>94109</v>
      </c>
      <c r="Y15" s="66">
        <f t="shared" si="2"/>
        <v>0</v>
      </c>
      <c r="Z15" s="66">
        <v>9</v>
      </c>
      <c r="AA15" s="66">
        <f t="shared" si="3"/>
        <v>0</v>
      </c>
      <c r="AB15" s="66">
        <f t="shared" ref="AB15:AB18" si="13">ROUNDDOWN(I15,0)</f>
        <v>149879</v>
      </c>
      <c r="AC15" s="66">
        <f t="shared" si="4"/>
        <v>0</v>
      </c>
      <c r="AD15" s="66">
        <f t="shared" si="5"/>
        <v>35</v>
      </c>
      <c r="AE15" s="66">
        <f t="shared" si="6"/>
        <v>0</v>
      </c>
      <c r="AF15" s="66">
        <f t="shared" ref="AF15:AF20" si="14">ROUNDDOWN(M15,0)</f>
        <v>1397302</v>
      </c>
      <c r="AG15" s="66">
        <f t="shared" si="7"/>
        <v>0</v>
      </c>
      <c r="AH15" s="66">
        <f t="shared" si="8"/>
        <v>41</v>
      </c>
      <c r="AI15" s="66">
        <f t="shared" si="9"/>
        <v>0</v>
      </c>
      <c r="AJ15" s="66">
        <f>ROUNDDOWN(Q15,0)+1</f>
        <v>1510474</v>
      </c>
      <c r="AK15" s="66"/>
      <c r="AL15" s="66"/>
      <c r="AM15" s="66"/>
      <c r="AN15" s="66"/>
      <c r="AO15" s="56"/>
      <c r="AP15" s="56"/>
    </row>
    <row r="16" spans="1:42" s="47" customFormat="1" ht="26.1" customHeight="1" x14ac:dyDescent="0.5">
      <c r="A16" s="52"/>
      <c r="B16" s="53" t="s">
        <v>2</v>
      </c>
      <c r="C16" s="46">
        <v>36.090000000000003</v>
      </c>
      <c r="E16" s="46">
        <v>1690787.17</v>
      </c>
      <c r="G16" s="46">
        <v>68</v>
      </c>
      <c r="I16" s="46">
        <v>2281506.41</v>
      </c>
      <c r="K16" s="46">
        <v>181.9</v>
      </c>
      <c r="M16" s="46">
        <v>10184984.710000001</v>
      </c>
      <c r="O16" s="46">
        <v>72.56</v>
      </c>
      <c r="Q16" s="46">
        <v>3822189.94</v>
      </c>
      <c r="U16" s="65">
        <f t="shared" si="10"/>
        <v>17979468</v>
      </c>
      <c r="V16" s="66">
        <f t="shared" ref="V16:V20" si="15">ROUNDDOWN(C16,0)</f>
        <v>36</v>
      </c>
      <c r="W16" s="66">
        <f t="shared" si="1"/>
        <v>0</v>
      </c>
      <c r="X16" s="66">
        <f t="shared" si="12"/>
        <v>1690787</v>
      </c>
      <c r="Y16" s="66">
        <f t="shared" si="2"/>
        <v>0</v>
      </c>
      <c r="Z16" s="66">
        <f t="shared" ref="Z16:Z19" si="16">ROUNDDOWN(G16,0)</f>
        <v>68</v>
      </c>
      <c r="AA16" s="66">
        <f t="shared" si="3"/>
        <v>0</v>
      </c>
      <c r="AB16" s="66">
        <f t="shared" si="13"/>
        <v>2281506</v>
      </c>
      <c r="AC16" s="66">
        <f t="shared" si="4"/>
        <v>0</v>
      </c>
      <c r="AD16" s="66">
        <v>182</v>
      </c>
      <c r="AE16" s="66">
        <f t="shared" si="6"/>
        <v>0</v>
      </c>
      <c r="AF16" s="66">
        <f>ROUNDDOWN(M16,0)+1</f>
        <v>10184985</v>
      </c>
      <c r="AG16" s="66">
        <f t="shared" si="7"/>
        <v>0</v>
      </c>
      <c r="AH16" s="66">
        <v>73</v>
      </c>
      <c r="AI16" s="66">
        <f t="shared" si="9"/>
        <v>0</v>
      </c>
      <c r="AJ16" s="66">
        <f>ROUNDDOWN(Q16,0)+1</f>
        <v>3822190</v>
      </c>
      <c r="AK16" s="66"/>
      <c r="AL16" s="66"/>
      <c r="AM16" s="66"/>
      <c r="AN16" s="66"/>
      <c r="AO16" s="56"/>
      <c r="AP16" s="56"/>
    </row>
    <row r="17" spans="1:42" s="47" customFormat="1" ht="26.1" customHeight="1" x14ac:dyDescent="0.5">
      <c r="A17" s="52"/>
      <c r="B17" s="53" t="s">
        <v>3</v>
      </c>
      <c r="C17" s="46">
        <v>52.63</v>
      </c>
      <c r="E17" s="46">
        <v>8431986.8800000008</v>
      </c>
      <c r="G17" s="46">
        <v>200.62</v>
      </c>
      <c r="I17" s="46">
        <v>20607451.25</v>
      </c>
      <c r="K17" s="46">
        <v>398.41</v>
      </c>
      <c r="M17" s="46">
        <v>42321859.729999997</v>
      </c>
      <c r="O17" s="46">
        <v>97.45</v>
      </c>
      <c r="Q17" s="46">
        <v>10568176.32</v>
      </c>
      <c r="U17" s="65">
        <f t="shared" si="10"/>
        <v>81929474</v>
      </c>
      <c r="V17" s="66">
        <v>53</v>
      </c>
      <c r="W17" s="66">
        <f t="shared" si="1"/>
        <v>0</v>
      </c>
      <c r="X17" s="66">
        <f>ROUNDDOWN(E17,0)+1</f>
        <v>8431987</v>
      </c>
      <c r="Y17" s="66">
        <f t="shared" si="2"/>
        <v>0</v>
      </c>
      <c r="Z17" s="66">
        <v>200</v>
      </c>
      <c r="AA17" s="66">
        <f t="shared" si="3"/>
        <v>0</v>
      </c>
      <c r="AB17" s="66">
        <f t="shared" si="13"/>
        <v>20607451</v>
      </c>
      <c r="AC17" s="66">
        <f t="shared" si="4"/>
        <v>0</v>
      </c>
      <c r="AD17" s="66">
        <f t="shared" si="5"/>
        <v>398</v>
      </c>
      <c r="AE17" s="66">
        <f t="shared" si="6"/>
        <v>0</v>
      </c>
      <c r="AF17" s="66">
        <f>ROUNDDOWN(M17,0)+1</f>
        <v>42321860</v>
      </c>
      <c r="AG17" s="66">
        <f t="shared" si="7"/>
        <v>0</v>
      </c>
      <c r="AH17" s="66">
        <f t="shared" si="8"/>
        <v>97</v>
      </c>
      <c r="AI17" s="66">
        <f t="shared" si="9"/>
        <v>0</v>
      </c>
      <c r="AJ17" s="66">
        <f t="shared" si="11"/>
        <v>10568176</v>
      </c>
      <c r="AK17" s="66"/>
      <c r="AL17" s="66"/>
      <c r="AM17" s="66"/>
      <c r="AN17" s="66"/>
      <c r="AO17" s="56"/>
      <c r="AP17" s="56"/>
    </row>
    <row r="18" spans="1:42" s="47" customFormat="1" ht="26.1" customHeight="1" x14ac:dyDescent="0.5">
      <c r="A18" s="52"/>
      <c r="B18" s="53" t="s">
        <v>4</v>
      </c>
      <c r="C18" s="46">
        <v>39.82</v>
      </c>
      <c r="E18" s="46">
        <v>720639.71</v>
      </c>
      <c r="G18" s="46">
        <v>200.07</v>
      </c>
      <c r="I18" s="46">
        <v>31867579.120000001</v>
      </c>
      <c r="K18" s="46">
        <v>266.17</v>
      </c>
      <c r="M18" s="46">
        <v>34297603.450000003</v>
      </c>
      <c r="O18" s="46">
        <v>74.97</v>
      </c>
      <c r="Q18" s="46">
        <v>6747639.6500000004</v>
      </c>
      <c r="U18" s="65">
        <f t="shared" si="10"/>
        <v>73633462</v>
      </c>
      <c r="V18" s="66">
        <v>40</v>
      </c>
      <c r="W18" s="66">
        <f t="shared" si="1"/>
        <v>0</v>
      </c>
      <c r="X18" s="66">
        <f>ROUNDDOWN(E18,0)+1</f>
        <v>720640</v>
      </c>
      <c r="Y18" s="66">
        <f t="shared" si="2"/>
        <v>0</v>
      </c>
      <c r="Z18" s="66">
        <f t="shared" si="16"/>
        <v>200</v>
      </c>
      <c r="AA18" s="66">
        <f t="shared" si="3"/>
        <v>0</v>
      </c>
      <c r="AB18" s="66">
        <f t="shared" si="13"/>
        <v>31867579</v>
      </c>
      <c r="AC18" s="66">
        <f t="shared" si="4"/>
        <v>0</v>
      </c>
      <c r="AD18" s="66">
        <f t="shared" si="5"/>
        <v>266</v>
      </c>
      <c r="AE18" s="66">
        <f t="shared" si="6"/>
        <v>0</v>
      </c>
      <c r="AF18" s="66">
        <f>ROUNDDOWN(M18,0)</f>
        <v>34297603</v>
      </c>
      <c r="AG18" s="66">
        <f t="shared" si="7"/>
        <v>0</v>
      </c>
      <c r="AH18" s="66">
        <v>75</v>
      </c>
      <c r="AI18" s="66">
        <f t="shared" si="9"/>
        <v>0</v>
      </c>
      <c r="AJ18" s="66">
        <f>ROUNDDOWN(Q18,0)+1</f>
        <v>6747640</v>
      </c>
      <c r="AK18" s="66"/>
      <c r="AL18" s="66"/>
      <c r="AM18" s="66"/>
      <c r="AN18" s="66"/>
      <c r="AO18" s="56"/>
      <c r="AP18" s="56"/>
    </row>
    <row r="19" spans="1:42" s="47" customFormat="1" ht="26.1" customHeight="1" x14ac:dyDescent="0.5">
      <c r="A19" s="52"/>
      <c r="B19" s="53" t="s">
        <v>5</v>
      </c>
      <c r="C19" s="46">
        <v>31.95</v>
      </c>
      <c r="E19" s="46">
        <v>7868775.0599999996</v>
      </c>
      <c r="G19" s="46">
        <v>156.03</v>
      </c>
      <c r="I19" s="46">
        <v>32548789.548</v>
      </c>
      <c r="K19" s="46">
        <v>259.93</v>
      </c>
      <c r="M19" s="46">
        <v>60691586.859999999</v>
      </c>
      <c r="O19" s="46">
        <v>65.91</v>
      </c>
      <c r="Q19" s="46">
        <v>20378191.420000002</v>
      </c>
      <c r="U19" s="65">
        <f t="shared" si="10"/>
        <v>121487343</v>
      </c>
      <c r="V19" s="66">
        <v>32</v>
      </c>
      <c r="W19" s="66">
        <f t="shared" si="1"/>
        <v>0</v>
      </c>
      <c r="X19" s="66">
        <f t="shared" si="12"/>
        <v>7868775</v>
      </c>
      <c r="Y19" s="66">
        <f t="shared" si="2"/>
        <v>0</v>
      </c>
      <c r="Z19" s="66">
        <f t="shared" si="16"/>
        <v>156</v>
      </c>
      <c r="AA19" s="66">
        <f t="shared" si="3"/>
        <v>0</v>
      </c>
      <c r="AB19" s="66">
        <f>ROUNDDOWN(I19,0)+1</f>
        <v>32548790</v>
      </c>
      <c r="AC19" s="66">
        <f t="shared" si="4"/>
        <v>0</v>
      </c>
      <c r="AD19" s="66">
        <v>260</v>
      </c>
      <c r="AE19" s="66">
        <f t="shared" si="6"/>
        <v>0</v>
      </c>
      <c r="AF19" s="66">
        <f>ROUNDDOWN(M19,0)+1</f>
        <v>60691587</v>
      </c>
      <c r="AG19" s="66">
        <f t="shared" si="7"/>
        <v>0</v>
      </c>
      <c r="AH19" s="66">
        <v>66</v>
      </c>
      <c r="AI19" s="66">
        <f t="shared" si="9"/>
        <v>0</v>
      </c>
      <c r="AJ19" s="66">
        <f t="shared" si="11"/>
        <v>20378191</v>
      </c>
      <c r="AK19" s="66"/>
      <c r="AL19" s="66"/>
      <c r="AM19" s="66"/>
      <c r="AN19" s="66"/>
      <c r="AO19" s="56"/>
      <c r="AP19" s="56"/>
    </row>
    <row r="20" spans="1:42" s="47" customFormat="1" ht="26.1" customHeight="1" x14ac:dyDescent="0.5">
      <c r="A20" s="52"/>
      <c r="B20" s="53" t="s">
        <v>43</v>
      </c>
      <c r="C20" s="46">
        <v>16.48</v>
      </c>
      <c r="E20" s="46">
        <v>16030908.310000001</v>
      </c>
      <c r="G20" s="46">
        <v>35.85</v>
      </c>
      <c r="I20" s="46">
        <v>21256813.649999999</v>
      </c>
      <c r="K20" s="46">
        <v>47.72</v>
      </c>
      <c r="M20" s="46">
        <v>291730731.32999998</v>
      </c>
      <c r="O20" s="46">
        <v>19.64</v>
      </c>
      <c r="Q20" s="46">
        <v>4163586.52</v>
      </c>
      <c r="U20" s="65">
        <f t="shared" si="10"/>
        <v>333182040</v>
      </c>
      <c r="V20" s="66">
        <f t="shared" si="15"/>
        <v>16</v>
      </c>
      <c r="W20" s="66">
        <f t="shared" si="1"/>
        <v>0</v>
      </c>
      <c r="X20" s="66">
        <f t="shared" si="12"/>
        <v>16030908</v>
      </c>
      <c r="Y20" s="66">
        <f t="shared" si="2"/>
        <v>0</v>
      </c>
      <c r="Z20" s="66">
        <v>36</v>
      </c>
      <c r="AA20" s="66">
        <f t="shared" si="3"/>
        <v>0</v>
      </c>
      <c r="AB20" s="66">
        <f>ROUNDDOWN(I20,0)+1</f>
        <v>21256814</v>
      </c>
      <c r="AC20" s="66">
        <f t="shared" si="4"/>
        <v>0</v>
      </c>
      <c r="AD20" s="66">
        <v>48</v>
      </c>
      <c r="AE20" s="66">
        <f t="shared" si="6"/>
        <v>0</v>
      </c>
      <c r="AF20" s="66">
        <f t="shared" si="14"/>
        <v>291730731</v>
      </c>
      <c r="AG20" s="66">
        <f t="shared" si="7"/>
        <v>0</v>
      </c>
      <c r="AH20" s="66">
        <v>20</v>
      </c>
      <c r="AI20" s="66">
        <f t="shared" si="9"/>
        <v>0</v>
      </c>
      <c r="AJ20" s="66">
        <f>ROUNDDOWN(Q20,0)+1</f>
        <v>4163587</v>
      </c>
      <c r="AK20" s="66"/>
      <c r="AL20" s="66"/>
      <c r="AM20" s="66"/>
      <c r="AN20" s="66"/>
      <c r="AO20" s="56"/>
      <c r="AP20" s="56"/>
    </row>
    <row r="21" spans="1:42" ht="10.5" customHeight="1" x14ac:dyDescent="0.5">
      <c r="A21" s="26"/>
      <c r="B21" s="2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42" ht="21" customHeight="1" x14ac:dyDescent="0.4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42" ht="21" customHeight="1" x14ac:dyDescent="0.45">
      <c r="E23" s="20"/>
      <c r="F23" s="20"/>
      <c r="G23" s="20"/>
      <c r="H23" s="20"/>
      <c r="I23" s="20"/>
    </row>
    <row r="24" spans="1:42" ht="21" customHeight="1" x14ac:dyDescent="0.45"/>
    <row r="25" spans="1:42" ht="47.25" customHeight="1" x14ac:dyDescent="0.45">
      <c r="Q25" s="55">
        <v>135</v>
      </c>
    </row>
    <row r="26" spans="1:42" ht="15.75" customHeight="1" x14ac:dyDescent="0.45"/>
  </sheetData>
  <mergeCells count="26"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E9:F10"/>
    <mergeCell ref="C9:D10"/>
    <mergeCell ref="Q9:R10"/>
    <mergeCell ref="O8:P8"/>
    <mergeCell ref="Q8:R8"/>
    <mergeCell ref="C8:D8"/>
    <mergeCell ref="E8:F8"/>
    <mergeCell ref="G8:H8"/>
    <mergeCell ref="I8:J8"/>
    <mergeCell ref="K8:L8"/>
    <mergeCell ref="M8:N8"/>
    <mergeCell ref="G9:H10"/>
    <mergeCell ref="I9:J10"/>
    <mergeCell ref="K9:L10"/>
    <mergeCell ref="M9:N10"/>
    <mergeCell ref="O9:P10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20.4</vt:lpstr>
      <vt:lpstr>ตาราง 20.4 (ต่อ)</vt:lpstr>
      <vt:lpstr>'ตาราง 20.4'!Print_Area</vt:lpstr>
      <vt:lpstr>'ตาราง 20.4 (ต่อ)'!Print_Area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2015-01-19T04:32:14Z</cp:lastPrinted>
  <dcterms:created xsi:type="dcterms:W3CDTF">1999-10-22T10:07:44Z</dcterms:created>
  <dcterms:modified xsi:type="dcterms:W3CDTF">2015-02-20T08:31:00Z</dcterms:modified>
</cp:coreProperties>
</file>