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/>
  </bookViews>
  <sheets>
    <sheet name="ตาราง14.2" sheetId="1" r:id="rId1"/>
    <sheet name="ตาราง14.2(ต่อ)" sheetId="2" r:id="rId2"/>
  </sheets>
  <calcPr calcId="124519"/>
</workbook>
</file>

<file path=xl/calcChain.xml><?xml version="1.0" encoding="utf-8"?>
<calcChain xmlns="http://schemas.openxmlformats.org/spreadsheetml/2006/main">
  <c r="C13" i="2"/>
  <c r="E13"/>
  <c r="G13"/>
  <c r="I13"/>
  <c r="E14"/>
  <c r="E15"/>
  <c r="I15"/>
  <c r="E16"/>
  <c r="E17"/>
  <c r="I17"/>
  <c r="E18"/>
  <c r="I18"/>
  <c r="E19"/>
  <c r="I19"/>
  <c r="E21"/>
  <c r="C13" i="1"/>
  <c r="G13"/>
  <c r="I13"/>
  <c r="O13"/>
  <c r="Q13"/>
  <c r="Q14"/>
  <c r="I15"/>
  <c r="Q15"/>
  <c r="I16"/>
  <c r="Q16"/>
  <c r="I17"/>
  <c r="Q17"/>
  <c r="I18"/>
  <c r="Q18"/>
  <c r="I19"/>
  <c r="Q19"/>
  <c r="I20"/>
  <c r="Q20"/>
  <c r="Q21"/>
</calcChain>
</file>

<file path=xl/sharedStrings.xml><?xml version="1.0" encoding="utf-8"?>
<sst xmlns="http://schemas.openxmlformats.org/spreadsheetml/2006/main" count="143" uniqueCount="54">
  <si>
    <t>-</t>
  </si>
  <si>
    <t xml:space="preserve">      140  ขึ้นไป  and over</t>
  </si>
  <si>
    <t xml:space="preserve">       60       -     139</t>
  </si>
  <si>
    <t xml:space="preserve">       40       -      59</t>
  </si>
  <si>
    <t xml:space="preserve">       20       -      39</t>
  </si>
  <si>
    <t xml:space="preserve">       10       -      19</t>
  </si>
  <si>
    <t xml:space="preserve">        6       -        9</t>
  </si>
  <si>
    <t xml:space="preserve">        2       -        5</t>
  </si>
  <si>
    <t xml:space="preserve">     ต่ำกว่า  Under  2</t>
  </si>
  <si>
    <t>รวม  Total</t>
  </si>
  <si>
    <t>used</t>
  </si>
  <si>
    <t>treated</t>
  </si>
  <si>
    <t>Quantity</t>
  </si>
  <si>
    <t>Area</t>
  </si>
  <si>
    <t>ปริมาณปุ๋ย</t>
  </si>
  <si>
    <t>เนื้อที่ใส่ปุ๋ย</t>
  </si>
  <si>
    <t>Size of total area of holding (rai)</t>
  </si>
  <si>
    <t>ขนาดเนื้อที่ถือครองทั้งสิ้น (ไร่)</t>
  </si>
  <si>
    <t>Permanent crop and forest</t>
  </si>
  <si>
    <t xml:space="preserve">Para rubber  </t>
  </si>
  <si>
    <t>Rice</t>
  </si>
  <si>
    <t>Total</t>
  </si>
  <si>
    <t xml:space="preserve">พืชยืนต้น ไม้ผล และสวนป่า  </t>
  </si>
  <si>
    <t>ยางพารา</t>
  </si>
  <si>
    <t>ข้าว</t>
  </si>
  <si>
    <t xml:space="preserve">รวม </t>
  </si>
  <si>
    <t xml:space="preserve"> Quantity :1,000 kg.</t>
  </si>
  <si>
    <t>Table   14.2   Area treated by inorganic fertilizer and quantity used by kind of crops and size of total area of holding</t>
  </si>
  <si>
    <t xml:space="preserve">  ปริมาณปุ๋ย :1,000 กก.</t>
  </si>
  <si>
    <t>ตาราง   14.2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</t>
  </si>
  <si>
    <t xml:space="preserve">   Area : Rai</t>
  </si>
  <si>
    <t xml:space="preserve"> เนื้อที่  : ไร่</t>
  </si>
  <si>
    <t xml:space="preserve">     140  ขึ้นไป  and over</t>
  </si>
  <si>
    <t xml:space="preserve">      60       -     139</t>
  </si>
  <si>
    <t xml:space="preserve">      40       -      59</t>
  </si>
  <si>
    <t xml:space="preserve">      20       -      39</t>
  </si>
  <si>
    <t xml:space="preserve">      10       -      19</t>
  </si>
  <si>
    <t xml:space="preserve">       6       -        9</t>
  </si>
  <si>
    <t xml:space="preserve">       2       -        5</t>
  </si>
  <si>
    <t xml:space="preserve">    ต่ำกว่า  Under  2</t>
  </si>
  <si>
    <t>and ornamental plant</t>
  </si>
  <si>
    <t xml:space="preserve">Vegetable crop, herb, flower </t>
  </si>
  <si>
    <t xml:space="preserve">                    ทุ่งหญ้าเลี้ยงสัตว์                     Pasture</t>
  </si>
  <si>
    <t xml:space="preserve">                       พืชไร่                        Field crop</t>
  </si>
  <si>
    <t>พืชผัก สมุนไพร และไม้ดอกไม้ประดับ</t>
  </si>
  <si>
    <t xml:space="preserve"> :  1,000 kg.</t>
  </si>
  <si>
    <t xml:space="preserve">    Quantity</t>
  </si>
  <si>
    <t>Table   14.2   Area treated by inorganic fertilizer and quantity used by kind of crops and size of total area of holding (Contd.)</t>
  </si>
  <si>
    <t xml:space="preserve"> :  1,000 กก.</t>
  </si>
  <si>
    <t>ตาราง   14.2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 (ต่อ)</t>
  </si>
  <si>
    <t xml:space="preserve"> :  Rai</t>
  </si>
  <si>
    <t xml:space="preserve">         Area</t>
  </si>
  <si>
    <t xml:space="preserve"> :  ไร่</t>
  </si>
  <si>
    <t xml:space="preserve">        เนื้อที่</t>
  </si>
</sst>
</file>

<file path=xl/styles.xml><?xml version="1.0" encoding="utf-8"?>
<styleSheet xmlns="http://schemas.openxmlformats.org/spreadsheetml/2006/main">
  <fonts count="9">
    <font>
      <sz val="14"/>
      <name val="AngsanaUPC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6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86">
    <xf numFmtId="0" fontId="0" fillId="0" borderId="0" xfId="0"/>
    <xf numFmtId="0" fontId="2" fillId="0" borderId="0" xfId="0" applyFont="1"/>
    <xf numFmtId="0" fontId="4" fillId="0" borderId="0" xfId="1" applyFont="1" applyFill="1" applyBorder="1" applyAlignment="1">
      <alignment vertical="center" textRotation="180"/>
    </xf>
    <xf numFmtId="0" fontId="4" fillId="0" borderId="0" xfId="1" applyFont="1" applyFill="1" applyBorder="1" applyAlignment="1">
      <alignment horizontal="center" vertical="center" textRotation="180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right" wrapText="1"/>
    </xf>
    <xf numFmtId="0" fontId="4" fillId="2" borderId="4" xfId="0" applyFont="1" applyFill="1" applyBorder="1"/>
    <xf numFmtId="0" fontId="4" fillId="2" borderId="0" xfId="0" applyFont="1" applyFill="1" applyBorder="1"/>
    <xf numFmtId="3" fontId="6" fillId="0" borderId="0" xfId="0" applyNumberFormat="1" applyFont="1" applyBorder="1" applyAlignment="1">
      <alignment horizontal="right" wrapText="1"/>
    </xf>
    <xf numFmtId="0" fontId="6" fillId="2" borderId="4" xfId="0" applyFont="1" applyFill="1" applyBorder="1"/>
    <xf numFmtId="0" fontId="6" fillId="2" borderId="0" xfId="0" applyFont="1" applyFill="1" applyBorder="1"/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/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" fillId="2" borderId="12" xfId="0" applyFont="1" applyFill="1" applyBorder="1"/>
    <xf numFmtId="0" fontId="5" fillId="2" borderId="0" xfId="0" applyFont="1" applyFill="1" applyBorder="1" applyAlignment="1"/>
    <xf numFmtId="0" fontId="4" fillId="2" borderId="3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Continuous"/>
    </xf>
    <xf numFmtId="0" fontId="5" fillId="2" borderId="3" xfId="0" applyFont="1" applyFill="1" applyBorder="1"/>
    <xf numFmtId="0" fontId="5" fillId="2" borderId="1" xfId="0" applyFont="1" applyFill="1" applyBorder="1"/>
    <xf numFmtId="0" fontId="4" fillId="2" borderId="4" xfId="0" applyFont="1" applyFill="1" applyBorder="1" applyAlignment="1">
      <alignment horizontal="centerContinuous"/>
    </xf>
    <xf numFmtId="0" fontId="4" fillId="2" borderId="5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2" borderId="0" xfId="0" applyFont="1" applyFill="1" applyBorder="1"/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/>
    <xf numFmtId="0" fontId="5" fillId="2" borderId="11" xfId="0" applyFont="1" applyFill="1" applyBorder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</cellXfs>
  <cellStyles count="4">
    <cellStyle name="Normal 2" xfId="2"/>
    <cellStyle name="ปกติ" xfId="0" builtinId="0"/>
    <cellStyle name="ปกติ 2" xfId="1"/>
    <cellStyle name="ปกติ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T25"/>
  <sheetViews>
    <sheetView tabSelected="1" workbookViewId="0">
      <selection activeCell="A3" sqref="A3"/>
    </sheetView>
  </sheetViews>
  <sheetFormatPr defaultRowHeight="21"/>
  <cols>
    <col min="1" max="1" width="10.5" customWidth="1"/>
    <col min="2" max="2" width="26.5" customWidth="1"/>
    <col min="4" max="4" width="5.1640625" customWidth="1"/>
    <col min="6" max="6" width="3" customWidth="1"/>
    <col min="8" max="8" width="3.5" customWidth="1"/>
    <col min="10" max="10" width="4.33203125" customWidth="1"/>
    <col min="12" max="12" width="3.6640625" customWidth="1"/>
    <col min="14" max="14" width="3.33203125" customWidth="1"/>
    <col min="16" max="16" width="4.1640625" customWidth="1"/>
    <col min="17" max="17" width="8.33203125" customWidth="1"/>
    <col min="18" max="18" width="8.83203125" customWidth="1"/>
    <col min="19" max="19" width="9.1640625" customWidth="1"/>
    <col min="20" max="20" width="4.83203125" style="1" customWidth="1"/>
  </cols>
  <sheetData>
    <row r="1" spans="1:20" ht="23.25">
      <c r="A1" s="48"/>
      <c r="B1" s="51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0" t="s">
        <v>31</v>
      </c>
      <c r="Q1" s="50"/>
      <c r="R1" s="50"/>
      <c r="T1" s="3">
        <v>98</v>
      </c>
    </row>
    <row r="2" spans="1:20" ht="23.25">
      <c r="A2" s="48"/>
      <c r="B2" s="54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26" t="s">
        <v>30</v>
      </c>
      <c r="Q2" s="26"/>
      <c r="R2" s="26"/>
      <c r="T2" s="3"/>
    </row>
    <row r="3" spans="1:20" ht="23.25">
      <c r="A3" s="53" t="s">
        <v>29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2" t="s">
        <v>28</v>
      </c>
      <c r="Q3" s="52"/>
      <c r="R3" s="52"/>
      <c r="T3" s="3"/>
    </row>
    <row r="4" spans="1:20" ht="23.25">
      <c r="A4" s="51" t="s">
        <v>27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0" t="s">
        <v>26</v>
      </c>
      <c r="Q4" s="50"/>
      <c r="R4" s="50"/>
      <c r="T4" s="3"/>
    </row>
    <row r="5" spans="1:20" ht="21.75">
      <c r="A5" s="49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6"/>
      <c r="P5" s="47"/>
      <c r="Q5" s="46"/>
      <c r="R5" s="46"/>
      <c r="T5" s="3"/>
    </row>
    <row r="6" spans="1:20" ht="21.75">
      <c r="A6" s="45"/>
      <c r="B6" s="44"/>
      <c r="C6" s="43" t="s">
        <v>25</v>
      </c>
      <c r="D6" s="42"/>
      <c r="E6" s="42"/>
      <c r="F6" s="41"/>
      <c r="G6" s="43" t="s">
        <v>24</v>
      </c>
      <c r="H6" s="42"/>
      <c r="I6" s="42"/>
      <c r="J6" s="41"/>
      <c r="K6" s="43" t="s">
        <v>23</v>
      </c>
      <c r="L6" s="42"/>
      <c r="M6" s="42"/>
      <c r="N6" s="41"/>
      <c r="O6" s="40" t="s">
        <v>22</v>
      </c>
      <c r="P6" s="39"/>
      <c r="Q6" s="39"/>
      <c r="R6" s="39"/>
      <c r="T6" s="3"/>
    </row>
    <row r="7" spans="1:20" ht="21.75">
      <c r="A7" s="29"/>
      <c r="B7" s="28"/>
      <c r="C7" s="27" t="s">
        <v>21</v>
      </c>
      <c r="D7" s="26"/>
      <c r="E7" s="26"/>
      <c r="F7" s="25"/>
      <c r="G7" s="27" t="s">
        <v>20</v>
      </c>
      <c r="H7" s="26"/>
      <c r="I7" s="26"/>
      <c r="J7" s="25"/>
      <c r="K7" s="27" t="s">
        <v>19</v>
      </c>
      <c r="L7" s="26"/>
      <c r="M7" s="26"/>
      <c r="N7" s="25"/>
      <c r="O7" s="27" t="s">
        <v>18</v>
      </c>
      <c r="P7" s="26"/>
      <c r="Q7" s="26"/>
      <c r="R7" s="26"/>
      <c r="T7" s="3"/>
    </row>
    <row r="8" spans="1:20" ht="21.75">
      <c r="A8" s="26" t="s">
        <v>17</v>
      </c>
      <c r="B8" s="25"/>
      <c r="C8" s="38"/>
      <c r="D8" s="37"/>
      <c r="E8" s="37"/>
      <c r="F8" s="36"/>
      <c r="G8" s="35"/>
      <c r="H8" s="34"/>
      <c r="I8" s="34"/>
      <c r="J8" s="33"/>
      <c r="K8" s="35"/>
      <c r="L8" s="34"/>
      <c r="M8" s="34"/>
      <c r="N8" s="33"/>
      <c r="O8" s="32"/>
      <c r="P8" s="32"/>
      <c r="Q8" s="32"/>
      <c r="R8" s="32"/>
      <c r="T8" s="3"/>
    </row>
    <row r="9" spans="1:20" ht="21.75">
      <c r="A9" s="29" t="s">
        <v>16</v>
      </c>
      <c r="B9" s="28"/>
      <c r="C9" s="31" t="s">
        <v>15</v>
      </c>
      <c r="D9" s="30"/>
      <c r="E9" s="22" t="s">
        <v>14</v>
      </c>
      <c r="F9" s="23"/>
      <c r="G9" s="31" t="s">
        <v>15</v>
      </c>
      <c r="H9" s="30"/>
      <c r="I9" s="22" t="s">
        <v>14</v>
      </c>
      <c r="J9" s="23"/>
      <c r="K9" s="31" t="s">
        <v>15</v>
      </c>
      <c r="L9" s="30"/>
      <c r="M9" s="22" t="s">
        <v>14</v>
      </c>
      <c r="N9" s="23"/>
      <c r="O9" s="24" t="s">
        <v>15</v>
      </c>
      <c r="P9" s="23"/>
      <c r="Q9" s="22" t="s">
        <v>14</v>
      </c>
      <c r="R9" s="22"/>
      <c r="T9" s="3"/>
    </row>
    <row r="10" spans="1:20" ht="21.75">
      <c r="A10" s="29"/>
      <c r="B10" s="28"/>
      <c r="C10" s="27" t="s">
        <v>13</v>
      </c>
      <c r="D10" s="25"/>
      <c r="E10" s="26" t="s">
        <v>12</v>
      </c>
      <c r="F10" s="25"/>
      <c r="G10" s="27" t="s">
        <v>13</v>
      </c>
      <c r="H10" s="25"/>
      <c r="I10" s="26" t="s">
        <v>12</v>
      </c>
      <c r="J10" s="25"/>
      <c r="K10" s="27" t="s">
        <v>13</v>
      </c>
      <c r="L10" s="25"/>
      <c r="M10" s="26" t="s">
        <v>12</v>
      </c>
      <c r="N10" s="25"/>
      <c r="O10" s="24" t="s">
        <v>13</v>
      </c>
      <c r="P10" s="23"/>
      <c r="Q10" s="22" t="s">
        <v>12</v>
      </c>
      <c r="R10" s="22"/>
      <c r="T10" s="3"/>
    </row>
    <row r="11" spans="1:20" ht="21.75">
      <c r="A11" s="4"/>
      <c r="B11" s="6"/>
      <c r="C11" s="21" t="s">
        <v>11</v>
      </c>
      <c r="D11" s="19"/>
      <c r="E11" s="20" t="s">
        <v>10</v>
      </c>
      <c r="F11" s="19"/>
      <c r="G11" s="21" t="s">
        <v>11</v>
      </c>
      <c r="H11" s="19"/>
      <c r="I11" s="20" t="s">
        <v>10</v>
      </c>
      <c r="J11" s="19"/>
      <c r="K11" s="21" t="s">
        <v>11</v>
      </c>
      <c r="L11" s="19"/>
      <c r="M11" s="20" t="s">
        <v>10</v>
      </c>
      <c r="N11" s="19"/>
      <c r="O11" s="18" t="s">
        <v>11</v>
      </c>
      <c r="P11" s="17"/>
      <c r="Q11" s="16" t="s">
        <v>10</v>
      </c>
      <c r="R11" s="16"/>
      <c r="T11" s="3"/>
    </row>
    <row r="12" spans="1:20">
      <c r="A12" s="14"/>
      <c r="B12" s="1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3"/>
      <c r="T12" s="3"/>
    </row>
    <row r="13" spans="1:20" ht="21.75">
      <c r="A13" s="12" t="s">
        <v>9</v>
      </c>
      <c r="B13" s="11"/>
      <c r="C13" s="10">
        <f>SUM(C14:C21)</f>
        <v>73046</v>
      </c>
      <c r="D13" s="10"/>
      <c r="E13" s="10">
        <v>5971</v>
      </c>
      <c r="F13" s="10"/>
      <c r="G13" s="10">
        <f>SUM(G14:G21)</f>
        <v>9722</v>
      </c>
      <c r="H13" s="10"/>
      <c r="I13" s="10">
        <f>883025/100</f>
        <v>8830.25</v>
      </c>
      <c r="J13" s="10"/>
      <c r="K13" s="10" t="s">
        <v>0</v>
      </c>
      <c r="L13" s="10"/>
      <c r="M13" s="10" t="s">
        <v>0</v>
      </c>
      <c r="N13" s="10"/>
      <c r="O13" s="10">
        <f>SUM(O14:O21)</f>
        <v>52248</v>
      </c>
      <c r="P13" s="10"/>
      <c r="Q13" s="10">
        <f>4253117/100</f>
        <v>42531.17</v>
      </c>
      <c r="R13" s="10"/>
      <c r="T13" s="3"/>
    </row>
    <row r="14" spans="1:20" ht="21.75">
      <c r="A14" s="9"/>
      <c r="B14" s="8" t="s">
        <v>8</v>
      </c>
      <c r="C14" s="7">
        <v>164</v>
      </c>
      <c r="D14" s="7"/>
      <c r="E14" s="7">
        <v>17</v>
      </c>
      <c r="F14" s="7"/>
      <c r="G14" s="7" t="s">
        <v>0</v>
      </c>
      <c r="H14" s="7"/>
      <c r="I14" s="7" t="s">
        <v>0</v>
      </c>
      <c r="J14" s="7"/>
      <c r="K14" s="7" t="s">
        <v>0</v>
      </c>
      <c r="L14" s="7"/>
      <c r="M14" s="7" t="s">
        <v>0</v>
      </c>
      <c r="N14" s="7"/>
      <c r="O14" s="7">
        <v>80</v>
      </c>
      <c r="P14" s="7"/>
      <c r="Q14" s="7">
        <f>7869/100</f>
        <v>78.69</v>
      </c>
      <c r="R14" s="7"/>
      <c r="T14" s="3"/>
    </row>
    <row r="15" spans="1:20" ht="21.75">
      <c r="A15" s="9"/>
      <c r="B15" s="8" t="s">
        <v>7</v>
      </c>
      <c r="C15" s="7">
        <v>7794</v>
      </c>
      <c r="D15" s="7"/>
      <c r="E15" s="7">
        <v>712</v>
      </c>
      <c r="F15" s="7"/>
      <c r="G15" s="7">
        <v>110</v>
      </c>
      <c r="H15" s="7"/>
      <c r="I15" s="7">
        <f>6025/100</f>
        <v>60.25</v>
      </c>
      <c r="J15" s="7"/>
      <c r="K15" s="7" t="s">
        <v>0</v>
      </c>
      <c r="L15" s="7"/>
      <c r="M15" s="7" t="s">
        <v>0</v>
      </c>
      <c r="N15" s="7"/>
      <c r="O15" s="7">
        <v>5339</v>
      </c>
      <c r="P15" s="7"/>
      <c r="Q15" s="7">
        <f>533044/100</f>
        <v>5330.44</v>
      </c>
      <c r="R15" s="7"/>
      <c r="T15" s="3"/>
    </row>
    <row r="16" spans="1:20" ht="21.75">
      <c r="A16" s="9"/>
      <c r="B16" s="8" t="s">
        <v>6</v>
      </c>
      <c r="C16" s="7">
        <v>7630</v>
      </c>
      <c r="D16" s="7"/>
      <c r="E16" s="7">
        <v>933</v>
      </c>
      <c r="F16" s="7"/>
      <c r="G16" s="7">
        <v>342</v>
      </c>
      <c r="H16" s="7"/>
      <c r="I16" s="7">
        <f>43972/100</f>
        <v>439.72</v>
      </c>
      <c r="J16" s="7"/>
      <c r="K16" s="7" t="s">
        <v>0</v>
      </c>
      <c r="L16" s="7"/>
      <c r="M16" s="7" t="s">
        <v>0</v>
      </c>
      <c r="N16" s="7"/>
      <c r="O16" s="7">
        <v>5308</v>
      </c>
      <c r="P16" s="7"/>
      <c r="Q16" s="7">
        <f>718209/100</f>
        <v>7182.09</v>
      </c>
      <c r="R16" s="7"/>
      <c r="T16" s="3"/>
    </row>
    <row r="17" spans="1:20" ht="21.75">
      <c r="A17" s="9"/>
      <c r="B17" s="8" t="s">
        <v>5</v>
      </c>
      <c r="C17" s="7">
        <v>23282</v>
      </c>
      <c r="D17" s="7"/>
      <c r="E17" s="7">
        <v>1784</v>
      </c>
      <c r="F17" s="7"/>
      <c r="G17" s="7">
        <v>2006</v>
      </c>
      <c r="H17" s="7"/>
      <c r="I17" s="7">
        <f>143557/100</f>
        <v>1435.57</v>
      </c>
      <c r="J17" s="7"/>
      <c r="K17" s="7" t="s">
        <v>0</v>
      </c>
      <c r="L17" s="7"/>
      <c r="M17" s="7" t="s">
        <v>0</v>
      </c>
      <c r="N17" s="7"/>
      <c r="O17" s="7">
        <v>17632</v>
      </c>
      <c r="P17" s="7"/>
      <c r="Q17" s="7">
        <f>1389359/100</f>
        <v>13893.59</v>
      </c>
      <c r="R17" s="7"/>
      <c r="T17" s="3"/>
    </row>
    <row r="18" spans="1:20" ht="21.75">
      <c r="A18" s="9"/>
      <c r="B18" s="8" t="s">
        <v>4</v>
      </c>
      <c r="C18" s="7">
        <v>22759</v>
      </c>
      <c r="D18" s="7"/>
      <c r="E18" s="7">
        <v>1763</v>
      </c>
      <c r="F18" s="7"/>
      <c r="G18" s="7">
        <v>4925</v>
      </c>
      <c r="H18" s="7"/>
      <c r="I18" s="7">
        <f>575223/100</f>
        <v>5752.23</v>
      </c>
      <c r="J18" s="7"/>
      <c r="K18" s="7" t="s">
        <v>0</v>
      </c>
      <c r="L18" s="7"/>
      <c r="M18" s="7" t="s">
        <v>0</v>
      </c>
      <c r="N18" s="7"/>
      <c r="O18" s="7">
        <v>15730</v>
      </c>
      <c r="P18" s="7"/>
      <c r="Q18" s="7">
        <f>1060490/100</f>
        <v>10604.9</v>
      </c>
      <c r="R18" s="7"/>
      <c r="T18" s="3"/>
    </row>
    <row r="19" spans="1:20" ht="21.75">
      <c r="A19" s="9"/>
      <c r="B19" s="8" t="s">
        <v>3</v>
      </c>
      <c r="C19" s="7">
        <v>7977</v>
      </c>
      <c r="D19" s="7"/>
      <c r="E19" s="7">
        <v>479</v>
      </c>
      <c r="F19" s="7"/>
      <c r="G19" s="7">
        <v>1895</v>
      </c>
      <c r="H19" s="7"/>
      <c r="I19" s="7">
        <f>93156/100</f>
        <v>931.56</v>
      </c>
      <c r="J19" s="7"/>
      <c r="K19" s="7" t="s">
        <v>0</v>
      </c>
      <c r="L19" s="7"/>
      <c r="M19" s="7" t="s">
        <v>0</v>
      </c>
      <c r="N19" s="7"/>
      <c r="O19" s="7">
        <v>5503</v>
      </c>
      <c r="P19" s="7"/>
      <c r="Q19" s="7">
        <f>328805/100</f>
        <v>3288.05</v>
      </c>
      <c r="R19" s="7"/>
      <c r="T19" s="3"/>
    </row>
    <row r="20" spans="1:20" ht="21.75">
      <c r="A20" s="9"/>
      <c r="B20" s="8" t="s">
        <v>2</v>
      </c>
      <c r="C20" s="7">
        <v>2743</v>
      </c>
      <c r="D20" s="7"/>
      <c r="E20" s="7">
        <v>205</v>
      </c>
      <c r="F20" s="7"/>
      <c r="G20" s="7">
        <v>444</v>
      </c>
      <c r="H20" s="7"/>
      <c r="I20" s="7">
        <f>21092/100</f>
        <v>210.92</v>
      </c>
      <c r="J20" s="7"/>
      <c r="K20" s="7" t="s">
        <v>0</v>
      </c>
      <c r="L20" s="7"/>
      <c r="M20" s="7" t="s">
        <v>0</v>
      </c>
      <c r="N20" s="7"/>
      <c r="O20" s="7">
        <v>2298</v>
      </c>
      <c r="P20" s="7"/>
      <c r="Q20" s="7">
        <f>184265/100</f>
        <v>1842.65</v>
      </c>
      <c r="R20" s="7"/>
      <c r="T20" s="3"/>
    </row>
    <row r="21" spans="1:20" ht="21.75">
      <c r="A21" s="9"/>
      <c r="B21" s="8" t="s">
        <v>1</v>
      </c>
      <c r="C21" s="7">
        <v>697</v>
      </c>
      <c r="D21" s="7"/>
      <c r="E21" s="7">
        <v>78</v>
      </c>
      <c r="F21" s="7"/>
      <c r="G21" s="7" t="s">
        <v>0</v>
      </c>
      <c r="H21" s="7"/>
      <c r="I21" s="7" t="s">
        <v>0</v>
      </c>
      <c r="J21" s="7"/>
      <c r="K21" s="7" t="s">
        <v>0</v>
      </c>
      <c r="L21" s="7"/>
      <c r="M21" s="7" t="s">
        <v>0</v>
      </c>
      <c r="N21" s="7"/>
      <c r="O21" s="7">
        <v>358</v>
      </c>
      <c r="P21" s="7"/>
      <c r="Q21" s="7">
        <f>31076/100</f>
        <v>310.76</v>
      </c>
      <c r="R21" s="7"/>
      <c r="T21" s="3"/>
    </row>
    <row r="22" spans="1:20">
      <c r="A22" s="4"/>
      <c r="B22" s="6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T22" s="3"/>
    </row>
    <row r="23" spans="1:20">
      <c r="T23" s="3"/>
    </row>
    <row r="24" spans="1:20">
      <c r="T24" s="2"/>
    </row>
    <row r="25" spans="1:20">
      <c r="T25" s="2"/>
    </row>
  </sheetData>
  <mergeCells count="41">
    <mergeCell ref="G11:H11"/>
    <mergeCell ref="I11:J11"/>
    <mergeCell ref="K11:L11"/>
    <mergeCell ref="A7:B7"/>
    <mergeCell ref="C7:F7"/>
    <mergeCell ref="G7:J7"/>
    <mergeCell ref="K7:N7"/>
    <mergeCell ref="A8:B8"/>
    <mergeCell ref="A9:B9"/>
    <mergeCell ref="C9:D9"/>
    <mergeCell ref="E9:F9"/>
    <mergeCell ref="M9:N9"/>
    <mergeCell ref="I9:J9"/>
    <mergeCell ref="A10:B10"/>
    <mergeCell ref="C10:D10"/>
    <mergeCell ref="E10:F10"/>
    <mergeCell ref="G10:H10"/>
    <mergeCell ref="I10:J10"/>
    <mergeCell ref="M11:N11"/>
    <mergeCell ref="C11:D11"/>
    <mergeCell ref="E11:F11"/>
    <mergeCell ref="K10:L10"/>
    <mergeCell ref="M10:N10"/>
    <mergeCell ref="Q9:R9"/>
    <mergeCell ref="O7:R7"/>
    <mergeCell ref="C6:F6"/>
    <mergeCell ref="G6:J6"/>
    <mergeCell ref="K6:N6"/>
    <mergeCell ref="O6:R6"/>
    <mergeCell ref="K9:L9"/>
    <mergeCell ref="O9:P9"/>
    <mergeCell ref="O11:P11"/>
    <mergeCell ref="G9:H9"/>
    <mergeCell ref="T1:T23"/>
    <mergeCell ref="Q11:R11"/>
    <mergeCell ref="P1:R1"/>
    <mergeCell ref="P2:R2"/>
    <mergeCell ref="P3:R3"/>
    <mergeCell ref="P4:R4"/>
    <mergeCell ref="O10:P10"/>
    <mergeCell ref="Q10:R10"/>
  </mergeCells>
  <pageMargins left="0.25" right="0" top="1.44" bottom="0.25" header="1.5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P26"/>
  <sheetViews>
    <sheetView topLeftCell="A7" workbookViewId="0">
      <selection activeCell="B16" sqref="B16"/>
    </sheetView>
  </sheetViews>
  <sheetFormatPr defaultRowHeight="21"/>
  <cols>
    <col min="2" max="2" width="24.5" customWidth="1"/>
    <col min="4" max="4" width="10.6640625" customWidth="1"/>
    <col min="6" max="6" width="11.1640625" customWidth="1"/>
    <col min="8" max="8" width="8.33203125" customWidth="1"/>
    <col min="10" max="10" width="6.83203125" customWidth="1"/>
    <col min="12" max="12" width="9.5" customWidth="1"/>
    <col min="15" max="15" width="10.5" customWidth="1"/>
    <col min="16" max="16" width="4.83203125" style="1" customWidth="1"/>
  </cols>
  <sheetData>
    <row r="1" spans="1:16" ht="23.25">
      <c r="A1" s="48"/>
      <c r="B1" s="51"/>
      <c r="C1" s="55"/>
      <c r="D1" s="55"/>
      <c r="E1" s="55"/>
      <c r="F1" s="55"/>
      <c r="G1" s="55"/>
      <c r="H1" s="55"/>
      <c r="I1" s="55"/>
      <c r="J1" s="55"/>
      <c r="K1" s="55"/>
      <c r="L1" s="48"/>
      <c r="M1" s="83" t="s">
        <v>53</v>
      </c>
      <c r="N1" s="82" t="s">
        <v>52</v>
      </c>
      <c r="O1" s="48"/>
      <c r="P1" s="3">
        <v>99</v>
      </c>
    </row>
    <row r="2" spans="1:16" ht="21.7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85" t="s">
        <v>51</v>
      </c>
      <c r="N2" s="55" t="s">
        <v>50</v>
      </c>
      <c r="O2" s="48"/>
      <c r="P2" s="3"/>
    </row>
    <row r="3" spans="1:16" ht="23.25">
      <c r="A3" s="84" t="s">
        <v>49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48"/>
      <c r="M3" s="83" t="s">
        <v>14</v>
      </c>
      <c r="N3" s="82" t="s">
        <v>48</v>
      </c>
      <c r="O3" s="48"/>
      <c r="P3" s="3"/>
    </row>
    <row r="4" spans="1:16" ht="23.25">
      <c r="A4" s="53" t="s">
        <v>47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48"/>
      <c r="M4" s="83" t="s">
        <v>46</v>
      </c>
      <c r="N4" s="82" t="s">
        <v>45</v>
      </c>
      <c r="O4" s="48"/>
      <c r="P4" s="3"/>
    </row>
    <row r="5" spans="1:16" ht="13.5" customHeight="1">
      <c r="A5" s="49"/>
      <c r="B5" s="48"/>
      <c r="C5" s="48"/>
      <c r="D5" s="48"/>
      <c r="E5" s="48"/>
      <c r="F5" s="48"/>
      <c r="G5" s="48"/>
      <c r="H5" s="48"/>
      <c r="I5" s="48"/>
      <c r="J5" s="48"/>
      <c r="K5" s="48"/>
      <c r="L5" s="82"/>
      <c r="M5" s="48"/>
      <c r="N5" s="49"/>
      <c r="O5" s="48"/>
      <c r="P5" s="3"/>
    </row>
    <row r="6" spans="1:16" ht="21.75">
      <c r="A6" s="81"/>
      <c r="B6" s="80"/>
      <c r="C6" s="69" t="s">
        <v>44</v>
      </c>
      <c r="D6" s="69"/>
      <c r="E6" s="69"/>
      <c r="F6" s="30"/>
      <c r="G6" s="78" t="s">
        <v>43</v>
      </c>
      <c r="H6" s="77"/>
      <c r="I6" s="77"/>
      <c r="J6" s="79"/>
      <c r="K6" s="78" t="s">
        <v>42</v>
      </c>
      <c r="L6" s="77"/>
      <c r="M6" s="77"/>
      <c r="N6" s="77"/>
      <c r="O6" s="70"/>
      <c r="P6" s="3"/>
    </row>
    <row r="7" spans="1:16" ht="21.75">
      <c r="A7" s="68"/>
      <c r="B7" s="67"/>
      <c r="C7" s="22" t="s">
        <v>41</v>
      </c>
      <c r="D7" s="22"/>
      <c r="E7" s="22"/>
      <c r="F7" s="23"/>
      <c r="G7" s="75"/>
      <c r="H7" s="74"/>
      <c r="I7" s="74"/>
      <c r="J7" s="76"/>
      <c r="K7" s="75"/>
      <c r="L7" s="74"/>
      <c r="M7" s="74"/>
      <c r="N7" s="74"/>
      <c r="O7" s="70"/>
      <c r="P7" s="3"/>
    </row>
    <row r="8" spans="1:16" ht="21.75">
      <c r="A8" s="22" t="s">
        <v>17</v>
      </c>
      <c r="B8" s="23"/>
      <c r="C8" s="18" t="s">
        <v>40</v>
      </c>
      <c r="D8" s="16"/>
      <c r="E8" s="16"/>
      <c r="F8" s="17"/>
      <c r="G8" s="72"/>
      <c r="H8" s="71"/>
      <c r="I8" s="71"/>
      <c r="J8" s="73"/>
      <c r="K8" s="72"/>
      <c r="L8" s="71"/>
      <c r="M8" s="71"/>
      <c r="N8" s="71"/>
      <c r="O8" s="70"/>
      <c r="P8" s="3"/>
    </row>
    <row r="9" spans="1:16" ht="21.75">
      <c r="A9" s="68" t="s">
        <v>16</v>
      </c>
      <c r="B9" s="67"/>
      <c r="C9" s="31" t="s">
        <v>15</v>
      </c>
      <c r="D9" s="30"/>
      <c r="E9" s="22" t="s">
        <v>14</v>
      </c>
      <c r="F9" s="23"/>
      <c r="G9" s="31" t="s">
        <v>15</v>
      </c>
      <c r="H9" s="30"/>
      <c r="I9" s="22" t="s">
        <v>14</v>
      </c>
      <c r="J9" s="23"/>
      <c r="K9" s="31" t="s">
        <v>15</v>
      </c>
      <c r="L9" s="30"/>
      <c r="M9" s="31" t="s">
        <v>14</v>
      </c>
      <c r="N9" s="69"/>
      <c r="O9" s="60"/>
      <c r="P9" s="3"/>
    </row>
    <row r="10" spans="1:16" ht="21.75">
      <c r="A10" s="68"/>
      <c r="B10" s="67"/>
      <c r="C10" s="66" t="s">
        <v>13</v>
      </c>
      <c r="D10" s="65"/>
      <c r="E10" s="22" t="s">
        <v>12</v>
      </c>
      <c r="F10" s="23"/>
      <c r="G10" s="27" t="s">
        <v>13</v>
      </c>
      <c r="H10" s="25"/>
      <c r="I10" s="26" t="s">
        <v>12</v>
      </c>
      <c r="J10" s="25"/>
      <c r="K10" s="24" t="s">
        <v>13</v>
      </c>
      <c r="L10" s="23"/>
      <c r="M10" s="24" t="s">
        <v>12</v>
      </c>
      <c r="N10" s="22"/>
      <c r="O10" s="60"/>
      <c r="P10" s="3"/>
    </row>
    <row r="11" spans="1:16" ht="21.75">
      <c r="A11" s="64"/>
      <c r="B11" s="63"/>
      <c r="C11" s="62" t="s">
        <v>11</v>
      </c>
      <c r="D11" s="61"/>
      <c r="E11" s="16" t="s">
        <v>10</v>
      </c>
      <c r="F11" s="17"/>
      <c r="G11" s="21" t="s">
        <v>11</v>
      </c>
      <c r="H11" s="19"/>
      <c r="I11" s="20" t="s">
        <v>10</v>
      </c>
      <c r="J11" s="19"/>
      <c r="K11" s="18" t="s">
        <v>11</v>
      </c>
      <c r="L11" s="17"/>
      <c r="M11" s="18" t="s">
        <v>10</v>
      </c>
      <c r="N11" s="16"/>
      <c r="O11" s="60"/>
      <c r="P11" s="3"/>
    </row>
    <row r="12" spans="1:16" ht="14.25" customHeight="1">
      <c r="A12" s="14"/>
      <c r="B12" s="1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3"/>
      <c r="O12" s="14"/>
      <c r="P12" s="3"/>
    </row>
    <row r="13" spans="1:16" ht="21.95" customHeight="1">
      <c r="A13" s="11" t="s">
        <v>9</v>
      </c>
      <c r="B13" s="59"/>
      <c r="C13" s="10">
        <f>SUM(C14:C21)</f>
        <v>10976</v>
      </c>
      <c r="D13" s="10"/>
      <c r="E13" s="10">
        <f>832150/100</f>
        <v>8321.5</v>
      </c>
      <c r="F13" s="10"/>
      <c r="G13" s="10">
        <f>SUM(G14:G21)</f>
        <v>97</v>
      </c>
      <c r="H13" s="10"/>
      <c r="I13" s="10">
        <f>2549/100</f>
        <v>25.49</v>
      </c>
      <c r="J13" s="10"/>
      <c r="K13" s="10" t="s">
        <v>0</v>
      </c>
      <c r="L13" s="10"/>
      <c r="M13" s="10" t="s">
        <v>0</v>
      </c>
      <c r="N13" s="58"/>
      <c r="O13" s="14"/>
      <c r="P13" s="3"/>
    </row>
    <row r="14" spans="1:16" ht="21.95" customHeight="1">
      <c r="A14" s="9"/>
      <c r="B14" s="8" t="s">
        <v>39</v>
      </c>
      <c r="C14" s="7">
        <v>83</v>
      </c>
      <c r="D14" s="7"/>
      <c r="E14" s="7">
        <f>9398/100</f>
        <v>93.98</v>
      </c>
      <c r="F14" s="7"/>
      <c r="G14" s="7" t="s">
        <v>0</v>
      </c>
      <c r="H14" s="7"/>
      <c r="I14" s="7" t="s">
        <v>0</v>
      </c>
      <c r="J14" s="7"/>
      <c r="K14" s="7" t="s">
        <v>0</v>
      </c>
      <c r="L14" s="7"/>
      <c r="M14" s="7" t="s">
        <v>0</v>
      </c>
      <c r="N14" s="57"/>
      <c r="O14" s="14"/>
      <c r="P14" s="3"/>
    </row>
    <row r="15" spans="1:16" ht="21.95" customHeight="1">
      <c r="A15" s="9"/>
      <c r="B15" s="8" t="s">
        <v>38</v>
      </c>
      <c r="C15" s="7">
        <v>2331</v>
      </c>
      <c r="D15" s="7"/>
      <c r="E15" s="7">
        <f>172199/100</f>
        <v>1721.99</v>
      </c>
      <c r="F15" s="7"/>
      <c r="G15" s="7">
        <v>14</v>
      </c>
      <c r="H15" s="7"/>
      <c r="I15" s="7">
        <f>551/100</f>
        <v>5.51</v>
      </c>
      <c r="J15" s="7"/>
      <c r="K15" s="7" t="s">
        <v>0</v>
      </c>
      <c r="L15" s="7"/>
      <c r="M15" s="7" t="s">
        <v>0</v>
      </c>
      <c r="N15" s="57"/>
      <c r="O15" s="14"/>
      <c r="P15" s="3"/>
    </row>
    <row r="16" spans="1:16" ht="21.95" customHeight="1">
      <c r="A16" s="9"/>
      <c r="B16" s="8" t="s">
        <v>37</v>
      </c>
      <c r="C16" s="7">
        <v>1979</v>
      </c>
      <c r="D16" s="7"/>
      <c r="E16" s="7">
        <f>170859/100</f>
        <v>1708.59</v>
      </c>
      <c r="F16" s="7"/>
      <c r="G16" s="7" t="s">
        <v>0</v>
      </c>
      <c r="H16" s="7"/>
      <c r="I16" s="7" t="s">
        <v>0</v>
      </c>
      <c r="J16" s="7"/>
      <c r="K16" s="7" t="s">
        <v>0</v>
      </c>
      <c r="L16" s="7"/>
      <c r="M16" s="7" t="s">
        <v>0</v>
      </c>
      <c r="N16" s="57"/>
      <c r="O16" s="14"/>
      <c r="P16" s="3"/>
    </row>
    <row r="17" spans="1:16" ht="21.95" customHeight="1">
      <c r="A17" s="9"/>
      <c r="B17" s="8" t="s">
        <v>36</v>
      </c>
      <c r="C17" s="7">
        <v>3626</v>
      </c>
      <c r="D17" s="7"/>
      <c r="E17" s="7">
        <f>250476/100</f>
        <v>2504.7600000000002</v>
      </c>
      <c r="F17" s="7"/>
      <c r="G17" s="7">
        <v>18</v>
      </c>
      <c r="H17" s="7"/>
      <c r="I17" s="7">
        <f>502/100</f>
        <v>5.0199999999999996</v>
      </c>
      <c r="J17" s="7"/>
      <c r="K17" s="7" t="s">
        <v>0</v>
      </c>
      <c r="L17" s="7"/>
      <c r="M17" s="7" t="s">
        <v>0</v>
      </c>
      <c r="N17" s="57"/>
      <c r="O17" s="14"/>
      <c r="P17" s="3"/>
    </row>
    <row r="18" spans="1:16" ht="21.95" customHeight="1">
      <c r="A18" s="9"/>
      <c r="B18" s="8" t="s">
        <v>35</v>
      </c>
      <c r="C18" s="7">
        <v>2079</v>
      </c>
      <c r="D18" s="7"/>
      <c r="E18" s="7">
        <f>126758/100</f>
        <v>1267.58</v>
      </c>
      <c r="F18" s="7"/>
      <c r="G18" s="7">
        <v>25</v>
      </c>
      <c r="H18" s="7"/>
      <c r="I18" s="7">
        <f>489/100</f>
        <v>4.8899999999999997</v>
      </c>
      <c r="J18" s="7"/>
      <c r="K18" s="7" t="s">
        <v>0</v>
      </c>
      <c r="L18" s="7"/>
      <c r="M18" s="7" t="s">
        <v>0</v>
      </c>
      <c r="N18" s="57"/>
      <c r="O18" s="14"/>
      <c r="P18" s="3"/>
    </row>
    <row r="19" spans="1:16" ht="21.95" customHeight="1">
      <c r="A19" s="9"/>
      <c r="B19" s="8" t="s">
        <v>34</v>
      </c>
      <c r="C19" s="7">
        <v>540</v>
      </c>
      <c r="D19" s="7"/>
      <c r="E19" s="7">
        <f>55941/100</f>
        <v>559.41</v>
      </c>
      <c r="F19" s="7"/>
      <c r="G19" s="7">
        <v>40</v>
      </c>
      <c r="H19" s="7"/>
      <c r="I19" s="7">
        <f>1006/100</f>
        <v>10.06</v>
      </c>
      <c r="J19" s="7"/>
      <c r="K19" s="7" t="s">
        <v>0</v>
      </c>
      <c r="L19" s="7"/>
      <c r="M19" s="7" t="s">
        <v>0</v>
      </c>
      <c r="N19" s="57"/>
      <c r="O19" s="14"/>
      <c r="P19" s="3"/>
    </row>
    <row r="20" spans="1:16" ht="21.95" customHeight="1">
      <c r="A20" s="9"/>
      <c r="B20" s="8" t="s">
        <v>33</v>
      </c>
      <c r="C20" s="7" t="s">
        <v>0</v>
      </c>
      <c r="D20" s="7"/>
      <c r="E20" s="7" t="s">
        <v>0</v>
      </c>
      <c r="F20" s="7"/>
      <c r="G20" s="7" t="s">
        <v>0</v>
      </c>
      <c r="H20" s="7"/>
      <c r="I20" s="7" t="s">
        <v>0</v>
      </c>
      <c r="J20" s="7"/>
      <c r="K20" s="7" t="s">
        <v>0</v>
      </c>
      <c r="L20" s="7"/>
      <c r="M20" s="7" t="s">
        <v>0</v>
      </c>
      <c r="N20" s="57"/>
      <c r="O20" s="14"/>
      <c r="P20" s="3"/>
    </row>
    <row r="21" spans="1:16" ht="21.95" customHeight="1">
      <c r="A21" s="9"/>
      <c r="B21" s="8" t="s">
        <v>32</v>
      </c>
      <c r="C21" s="7">
        <v>338</v>
      </c>
      <c r="D21" s="7"/>
      <c r="E21" s="7">
        <f>46520/100</f>
        <v>465.2</v>
      </c>
      <c r="F21" s="7"/>
      <c r="G21" s="7" t="s">
        <v>0</v>
      </c>
      <c r="H21" s="7"/>
      <c r="I21" s="7" t="s">
        <v>0</v>
      </c>
      <c r="J21" s="7"/>
      <c r="K21" s="7" t="s">
        <v>0</v>
      </c>
      <c r="L21" s="7"/>
      <c r="M21" s="7" t="s">
        <v>0</v>
      </c>
      <c r="N21" s="57"/>
      <c r="O21" s="14"/>
      <c r="P21" s="3"/>
    </row>
    <row r="22" spans="1:16">
      <c r="A22" s="4"/>
      <c r="B22" s="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14"/>
      <c r="P22" s="3"/>
    </row>
    <row r="23" spans="1:16">
      <c r="P23" s="3"/>
    </row>
    <row r="24" spans="1:16">
      <c r="P24" s="3"/>
    </row>
    <row r="25" spans="1:16">
      <c r="P25" s="3"/>
    </row>
    <row r="26" spans="1:16">
      <c r="P26" s="3"/>
    </row>
  </sheetData>
  <mergeCells count="27">
    <mergeCell ref="P1:P26"/>
    <mergeCell ref="K6:N8"/>
    <mergeCell ref="E11:F11"/>
    <mergeCell ref="G11:H11"/>
    <mergeCell ref="I11:J11"/>
    <mergeCell ref="K11:L11"/>
    <mergeCell ref="E10:F10"/>
    <mergeCell ref="G10:H10"/>
    <mergeCell ref="I10:J10"/>
    <mergeCell ref="A3:K3"/>
    <mergeCell ref="K10:L10"/>
    <mergeCell ref="M10:N10"/>
    <mergeCell ref="C6:F6"/>
    <mergeCell ref="G6:J8"/>
    <mergeCell ref="A9:B9"/>
    <mergeCell ref="C9:D9"/>
    <mergeCell ref="A10:B10"/>
    <mergeCell ref="M11:N11"/>
    <mergeCell ref="E9:F9"/>
    <mergeCell ref="G9:H9"/>
    <mergeCell ref="I9:J9"/>
    <mergeCell ref="K9:L9"/>
    <mergeCell ref="A7:B7"/>
    <mergeCell ref="C7:F7"/>
    <mergeCell ref="A8:B8"/>
    <mergeCell ref="C8:F8"/>
    <mergeCell ref="M9:N9"/>
  </mergeCells>
  <pageMargins left="0.25" right="0" top="1.47" bottom="0.25" header="1.5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ตาราง14.2</vt:lpstr>
      <vt:lpstr>ตาราง14.2(ต่อ)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</dc:creator>
  <cp:lastModifiedBy>PP</cp:lastModifiedBy>
  <dcterms:created xsi:type="dcterms:W3CDTF">2016-11-14T07:19:20Z</dcterms:created>
  <dcterms:modified xsi:type="dcterms:W3CDTF">2016-11-14T07:19:32Z</dcterms:modified>
</cp:coreProperties>
</file>