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270" windowWidth="9420" windowHeight="4785" tabRatio="598" firstSheet="1" activeTab="5"/>
  </bookViews>
  <sheets>
    <sheet name="laroux" sheetId="1" state="veryHidden" r:id="rId1"/>
    <sheet name="ตาราง 14.1" sheetId="8" r:id="rId2"/>
    <sheet name="ตาราง 14.2" sheetId="3" r:id="rId3"/>
    <sheet name="ตาราง 14.2 (ต่อ)" sheetId="5" r:id="rId4"/>
    <sheet name="ตาราง 14.3" sheetId="6" r:id="rId5"/>
    <sheet name="ตาราง 14.4" sheetId="7" r:id="rId6"/>
  </sheets>
  <definedNames>
    <definedName name="_xlnm.Print_Area" localSheetId="1">'ตาราง 14.1'!$A$1:$V$34</definedName>
  </definedNames>
  <calcPr calcId="144525"/>
  <fileRecoveryPr autoRecover="0"/>
</workbook>
</file>

<file path=xl/calcChain.xml><?xml version="1.0" encoding="utf-8"?>
<calcChain xmlns="http://schemas.openxmlformats.org/spreadsheetml/2006/main">
  <c r="U15" i="7" l="1"/>
  <c r="U14" i="7"/>
  <c r="U13" i="7"/>
  <c r="U12" i="7"/>
  <c r="U11" i="7"/>
  <c r="U8" i="7"/>
  <c r="Y16" i="8"/>
  <c r="Y15" i="8"/>
  <c r="Y14" i="8"/>
  <c r="Y13" i="8"/>
  <c r="Y12" i="8"/>
  <c r="Y11" i="8"/>
  <c r="Y9" i="8"/>
  <c r="Y10" i="8"/>
  <c r="Y8" i="8"/>
  <c r="C19" i="7" l="1"/>
  <c r="C18" i="7"/>
  <c r="C17" i="7"/>
  <c r="C16" i="7"/>
  <c r="C15" i="7"/>
  <c r="C14" i="7"/>
  <c r="C13" i="7"/>
  <c r="C12" i="7"/>
  <c r="C11" i="7"/>
  <c r="E11" i="7"/>
  <c r="O11" i="7"/>
  <c r="M11" i="7"/>
  <c r="K11" i="7"/>
  <c r="I11" i="7"/>
  <c r="C19" i="6"/>
  <c r="C18" i="6"/>
  <c r="C17" i="6"/>
  <c r="C16" i="6"/>
  <c r="C15" i="6"/>
  <c r="C14" i="6"/>
  <c r="C13" i="6"/>
  <c r="C12" i="6"/>
  <c r="C11" i="6"/>
  <c r="E11" i="6"/>
  <c r="O11" i="6"/>
  <c r="M11" i="6"/>
  <c r="K11" i="6"/>
  <c r="I11" i="6"/>
  <c r="E22" i="3"/>
  <c r="E21" i="3"/>
  <c r="E20" i="3"/>
  <c r="E19" i="3"/>
  <c r="E18" i="3"/>
  <c r="E17" i="3"/>
  <c r="E16" i="3"/>
  <c r="E15" i="3"/>
  <c r="C22" i="3"/>
  <c r="C21" i="3"/>
  <c r="C20" i="3"/>
  <c r="C19" i="3"/>
  <c r="C18" i="3"/>
  <c r="C17" i="3"/>
  <c r="C16" i="3"/>
  <c r="C15" i="3"/>
  <c r="M14" i="5"/>
  <c r="E14" i="3" s="1"/>
  <c r="K14" i="5"/>
  <c r="C14" i="3" s="1"/>
  <c r="I14" i="5"/>
  <c r="G14" i="5"/>
  <c r="E14" i="5"/>
  <c r="C14" i="5"/>
  <c r="Q14" i="3"/>
  <c r="O14" i="3"/>
  <c r="M14" i="3"/>
  <c r="K14" i="3"/>
  <c r="I14" i="3"/>
  <c r="G14" i="3"/>
  <c r="G19" i="8" l="1"/>
  <c r="C19" i="8" s="1"/>
  <c r="G18" i="8"/>
  <c r="C18" i="8" s="1"/>
  <c r="G17" i="8"/>
  <c r="C17" i="8" s="1"/>
  <c r="G16" i="8"/>
  <c r="C16" i="8" s="1"/>
  <c r="G15" i="8"/>
  <c r="C15" i="8" s="1"/>
  <c r="G14" i="8"/>
  <c r="C14" i="8" s="1"/>
  <c r="G13" i="8"/>
  <c r="C13" i="8" s="1"/>
  <c r="G12" i="8"/>
  <c r="C12" i="8" s="1"/>
  <c r="E11" i="8"/>
  <c r="U11" i="8"/>
  <c r="S11" i="8"/>
  <c r="Q11" i="8"/>
  <c r="O11" i="8"/>
  <c r="M11" i="8"/>
  <c r="K11" i="8"/>
  <c r="I11" i="8"/>
  <c r="G11" i="8" s="1"/>
  <c r="C11" i="8" l="1"/>
</calcChain>
</file>

<file path=xl/sharedStrings.xml><?xml version="1.0" encoding="utf-8"?>
<sst xmlns="http://schemas.openxmlformats.org/spreadsheetml/2006/main" count="201" uniqueCount="141">
  <si>
    <t>Total</t>
  </si>
  <si>
    <t>Inorganic</t>
  </si>
  <si>
    <t>Organic</t>
  </si>
  <si>
    <t>ชนิดของปุ๋ย  Type of fertilizers</t>
  </si>
  <si>
    <t>รวมทั้งสิ้น</t>
  </si>
  <si>
    <t>รวม</t>
  </si>
  <si>
    <t>ปุ๋ยเคมี</t>
  </si>
  <si>
    <t>ปุ๋ยอินทรีย์</t>
  </si>
  <si>
    <t>ปุ๋ยเคมีและปุ๋ยอินทรีย์</t>
  </si>
  <si>
    <t>รวม  Total</t>
  </si>
  <si>
    <t>ขนาดเนื้อที่ถือครองทั้งสิ้น (ไร่)</t>
  </si>
  <si>
    <t>Size of total area of holding (rai)</t>
  </si>
  <si>
    <t>ผู้ถือครองที่ใช้ปุ๋ย  Holdings that use fertilizer</t>
  </si>
  <si>
    <t xml:space="preserve">         Area   :  Rai</t>
  </si>
  <si>
    <t>เนื้อที่ใส่ปุ๋ย</t>
  </si>
  <si>
    <t>ปริมาณปุ๋ย</t>
  </si>
  <si>
    <t>Area</t>
  </si>
  <si>
    <t>Quantity</t>
  </si>
  <si>
    <t>treated</t>
  </si>
  <si>
    <t>used</t>
  </si>
  <si>
    <t xml:space="preserve">           2       -        5</t>
  </si>
  <si>
    <t xml:space="preserve">           6       -        9</t>
  </si>
  <si>
    <t xml:space="preserve">          10       -      19</t>
  </si>
  <si>
    <t xml:space="preserve">          20       -      39</t>
  </si>
  <si>
    <t xml:space="preserve">          40       -      59</t>
  </si>
  <si>
    <t xml:space="preserve">          60       -     139</t>
  </si>
  <si>
    <t>พืชผัก สมุนไพร และไม้ดอกไม้ประดับ</t>
  </si>
  <si>
    <t xml:space="preserve">Vegetable crop, herb, flower </t>
  </si>
  <si>
    <t>and ornamental plant</t>
  </si>
  <si>
    <t xml:space="preserve">        เนื้อที่</t>
  </si>
  <si>
    <t xml:space="preserve">         Area</t>
  </si>
  <si>
    <t xml:space="preserve">    Quantity</t>
  </si>
  <si>
    <t xml:space="preserve"> :  ไร่</t>
  </si>
  <si>
    <t xml:space="preserve"> :  1,000 กก.</t>
  </si>
  <si>
    <t xml:space="preserve"> :  1,000 kg.</t>
  </si>
  <si>
    <t xml:space="preserve"> :  Rai</t>
  </si>
  <si>
    <t xml:space="preserve">         รวม        Total</t>
  </si>
  <si>
    <t>ผู้ถือครองที่ไม่ใช้</t>
  </si>
  <si>
    <t>ผู้ถือครองที่ใช้ปุ๋ย  Holdings that use organic fertilizers</t>
  </si>
  <si>
    <t>Holdings that do not</t>
  </si>
  <si>
    <t>ปุ๋ยคอก</t>
  </si>
  <si>
    <t>ปุ๋ยหมัก</t>
  </si>
  <si>
    <t>ปุ๋ยพืชสด</t>
  </si>
  <si>
    <t>ปุ๋ยอินทรีย์อื่น ๆ</t>
  </si>
  <si>
    <t>organic fertilizers</t>
  </si>
  <si>
    <t>Sub - Total</t>
  </si>
  <si>
    <t>Manure</t>
  </si>
  <si>
    <t>Compost</t>
  </si>
  <si>
    <t>Green</t>
  </si>
  <si>
    <t>manure</t>
  </si>
  <si>
    <t>others</t>
  </si>
  <si>
    <t>ผู้ถือครองที่ไม่มีการ</t>
  </si>
  <si>
    <t>ป้องกัน/กำจัดศัตรูพืช</t>
  </si>
  <si>
    <t>Method of using pesticide</t>
  </si>
  <si>
    <t>ใช้สารเคมี</t>
  </si>
  <si>
    <t>ใช้สารธรรมชาติ</t>
  </si>
  <si>
    <t>ใช้ศัตรูธรรมชาติ</t>
  </si>
  <si>
    <t xml:space="preserve"> use pesticide</t>
  </si>
  <si>
    <t>Chemical</t>
  </si>
  <si>
    <t>Natural enemies</t>
  </si>
  <si>
    <t xml:space="preserve"> ผู้ถือครองที่ไม่ใช้ปุ๋ย          </t>
  </si>
  <si>
    <t xml:space="preserve">   Holdings that              </t>
  </si>
  <si>
    <t>do not use fertilizer</t>
  </si>
  <si>
    <t>ปุ๋ยชีวภาพ</t>
  </si>
  <si>
    <t>ปุ๋ยเคมีและปุ๋ยชีวภาพ</t>
  </si>
  <si>
    <t>ปุ๋ยอินทรีย์และปุ๋ยชีวภาพ</t>
  </si>
  <si>
    <t>ปุ๋ยเคมี ปุ๋ยอินทรีย์ และปุ๋ยชีวภาพ</t>
  </si>
  <si>
    <t>Bio</t>
  </si>
  <si>
    <t>Inorganic and  Organic</t>
  </si>
  <si>
    <t>Inorganic and  Bio</t>
  </si>
  <si>
    <t xml:space="preserve"> Organic and Bio</t>
  </si>
  <si>
    <t>Inorganic , Organic and Bio</t>
  </si>
  <si>
    <t xml:space="preserve">     ต่ำกว่า  Under  2</t>
  </si>
  <si>
    <t xml:space="preserve">      2       -        5</t>
  </si>
  <si>
    <t xml:space="preserve">      6       -        9</t>
  </si>
  <si>
    <t xml:space="preserve">     10       -      19</t>
  </si>
  <si>
    <t xml:space="preserve">     20       -      39</t>
  </si>
  <si>
    <t xml:space="preserve">     40       -      59</t>
  </si>
  <si>
    <t xml:space="preserve">     60       -     139</t>
  </si>
  <si>
    <t xml:space="preserve">                       พืชไร่                        Field crop</t>
  </si>
  <si>
    <t xml:space="preserve">                    ทุ่งหญ้าเลี้ยงสัตว์                     Pasture</t>
  </si>
  <si>
    <t>ผู้ถือครองที่มีการ</t>
  </si>
  <si>
    <t>Holdings that</t>
  </si>
  <si>
    <t>OF TOTAL AREA OF HOLDINGS</t>
  </si>
  <si>
    <t xml:space="preserve">       60       -     139</t>
  </si>
  <si>
    <t xml:space="preserve">       40       -      59</t>
  </si>
  <si>
    <t xml:space="preserve">       20       -      39</t>
  </si>
  <si>
    <t xml:space="preserve">       10       -      19</t>
  </si>
  <si>
    <t xml:space="preserve">        6       -        9</t>
  </si>
  <si>
    <t xml:space="preserve">        2       -        5</t>
  </si>
  <si>
    <t xml:space="preserve">      60       -     139</t>
  </si>
  <si>
    <t xml:space="preserve">      40       -      59</t>
  </si>
  <si>
    <t xml:space="preserve">      20       -      39</t>
  </si>
  <si>
    <t xml:space="preserve">      10       -      19</t>
  </si>
  <si>
    <t xml:space="preserve">       6       -        9</t>
  </si>
  <si>
    <t xml:space="preserve">       2       -        5</t>
  </si>
  <si>
    <t xml:space="preserve">    ต่ำกว่า  Under  2</t>
  </si>
  <si>
    <r>
      <t xml:space="preserve">ชนิดของปุ๋ยอินทรีย์  Type of organic fertilizers </t>
    </r>
    <r>
      <rPr>
        <vertAlign val="superscript"/>
        <sz val="14"/>
        <rFont val="TH SarabunPSK"/>
        <family val="2"/>
      </rPr>
      <t>1/</t>
    </r>
  </si>
  <si>
    <r>
      <t xml:space="preserve">  1/ </t>
    </r>
    <r>
      <rPr>
        <sz val="14"/>
        <rFont val="TH SarabunPSK"/>
        <family val="2"/>
      </rPr>
      <t xml:space="preserve"> ผู้ถือครอง 1 รายอาจรายงานการใช้ปุ๋ยมากกว่า 1 วิธี</t>
    </r>
  </si>
  <si>
    <r>
      <t xml:space="preserve">วิธีการป้องกัน/กำจัดศัตรูพืช </t>
    </r>
    <r>
      <rPr>
        <vertAlign val="superscript"/>
        <sz val="14"/>
        <rFont val="TH SarabunPSK"/>
        <family val="2"/>
      </rPr>
      <t>1/</t>
    </r>
  </si>
  <si>
    <t xml:space="preserve">         60       -     139</t>
  </si>
  <si>
    <t xml:space="preserve">         40       -      59</t>
  </si>
  <si>
    <t xml:space="preserve">         20       -      39</t>
  </si>
  <si>
    <t xml:space="preserve">         10       -      19</t>
  </si>
  <si>
    <t xml:space="preserve">          6       -        9</t>
  </si>
  <si>
    <t xml:space="preserve">          2       -        5</t>
  </si>
  <si>
    <t xml:space="preserve">       ต่ำกว่า  Under  2</t>
  </si>
  <si>
    <t xml:space="preserve">        ต่ำกว่า  Under  2</t>
  </si>
  <si>
    <t xml:space="preserve">    140  ขึ้นไป  and over</t>
  </si>
  <si>
    <t xml:space="preserve">      140  ขึ้นไป  and over</t>
  </si>
  <si>
    <t xml:space="preserve">     140  ขึ้นไป  and over</t>
  </si>
  <si>
    <t xml:space="preserve">        140  ขึ้นไป  and over</t>
  </si>
  <si>
    <t xml:space="preserve">         140  ขึ้นไป  and over</t>
  </si>
  <si>
    <t xml:space="preserve">        เนื้อที่    :  ไร่</t>
  </si>
  <si>
    <t xml:space="preserve">   ปริมาณปุ๋ย  :  1,000 กก.</t>
  </si>
  <si>
    <t xml:space="preserve">   Quantity   :  1,000 kg.</t>
  </si>
  <si>
    <t>Organic others</t>
  </si>
  <si>
    <t xml:space="preserve">           รวม       </t>
  </si>
  <si>
    <t xml:space="preserve">       Total</t>
  </si>
  <si>
    <r>
      <t xml:space="preserve">  1/ </t>
    </r>
    <r>
      <rPr>
        <sz val="14"/>
        <rFont val="TH SarabunPSK"/>
        <family val="2"/>
      </rPr>
      <t xml:space="preserve"> One holding may report more than one method of fertilizers</t>
    </r>
  </si>
  <si>
    <t xml:space="preserve">รวม </t>
  </si>
  <si>
    <t>ข้าว</t>
  </si>
  <si>
    <t>Rice</t>
  </si>
  <si>
    <t>ยางพารา</t>
  </si>
  <si>
    <t xml:space="preserve">Para rubber  </t>
  </si>
  <si>
    <t xml:space="preserve">พืชยืนต้น ไม้ผล และสวนป่า  </t>
  </si>
  <si>
    <t>Permanent crop and forest</t>
  </si>
  <si>
    <r>
      <t xml:space="preserve">  1/ </t>
    </r>
    <r>
      <rPr>
        <sz val="14"/>
        <rFont val="TH SarabunPSK"/>
        <family val="2"/>
      </rPr>
      <t xml:space="preserve"> ผู้ถือครอง 1 รายอาจรายงานการป้องกัน/กำจัดศัตรูพืชมากกว่า 1 วิธี</t>
    </r>
  </si>
  <si>
    <r>
      <t xml:space="preserve">   </t>
    </r>
    <r>
      <rPr>
        <sz val="14"/>
        <rFont val="TH SarabunPSK"/>
        <family val="2"/>
      </rPr>
      <t xml:space="preserve">   One holding may report more than one method of using fertilizers</t>
    </r>
  </si>
  <si>
    <t xml:space="preserve">       Organic fertilizer</t>
  </si>
  <si>
    <t>14. การใช้ปุ๋ยและการป้องกัน/กำจัดศัตรูพืช   Fertilizer and Pesticide</t>
  </si>
  <si>
    <t xml:space="preserve">  ตาราง  14.1  จำนวนผู้ถือครองที่ปลูกพืช จำแนกตามการใช้ปุ๋ย ชนิดของปุ๋ย และขนาดเนื้อที่ถือครองทั้งสิ้น  </t>
  </si>
  <si>
    <t xml:space="preserve">  Table  14.1  Number of holdings with crops by using fertilizer, type of fertilizers and size of total area of holding</t>
  </si>
  <si>
    <t>ตาราง   14.2   เนื้อที่ใส่ปุ๋ยเคมีและปริมาณปุ๋ยที่ใช้  จำแนกตามประเภทของพืชที่ปลูก และขนาดเนื้อที่ถือครองทั้งสิ้น</t>
  </si>
  <si>
    <t>Table   14.2   Area treated by inorganic fertilizer and quantity used by kind of crops and size of total area of holding</t>
  </si>
  <si>
    <t>ตาราง   14.2   เนื้อที่ใส่ปุ๋ยเคมีและปริมาณปุ๋ยที่ใช้  จำแนกตามประเภทของพืชที่ปลูก และขนาดเนื้อที่ถือครองทั้งสิ้น (ต่อ)</t>
  </si>
  <si>
    <t>Table   14.2   Area treated by inorganic fertilizer and quantity used by kind of crops and size of total area of holding (Contd.)</t>
  </si>
  <si>
    <t>ตาราง  14.3   จำนวนผู้ถือครองที่ปลูกพืช จำแนกตามการใช้ปุ๋ยอินทรีย์ ชนิดของปุ๋ยอินทรีย์ และขนาดเนื้อที่ถือครองทั้งสิ้น</t>
  </si>
  <si>
    <t>Table  14.3   Number of holdings with crops by using organic fertilizer, type of organic fertilizer and size of total area of holding</t>
  </si>
  <si>
    <t>ตาราง  14.4   จำนวนผู้ถือครองที่ปลูกพืช  จำแนกตามการป้องกัน/กำจัดศัตรูพืช วิธีการป้องกันฯ และขนาดเนื้อที่ถือครองทั้งสิ้น</t>
  </si>
  <si>
    <t>Table  14.4   Number of holdings with crops by using pesticide, method  and  size of total area of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</si>
</sst>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"/>
  </numFmts>
  <fonts count="16" x14ac:knownFonts="1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vertAlign val="superscript"/>
      <sz val="14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6" tint="-0.249977111117893"/>
      <name val="TH SarabunPSK"/>
      <family val="2"/>
    </font>
    <font>
      <sz val="13"/>
      <color theme="6" tint="-0.24997711111789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</borders>
  <cellStyleXfs count="2">
    <xf numFmtId="0" fontId="0" fillId="0" borderId="0"/>
    <xf numFmtId="0" fontId="1" fillId="0" borderId="0"/>
  </cellStyleXfs>
  <cellXfs count="245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2" fillId="2" borderId="0" xfId="1" applyFont="1" applyFill="1" applyAlignment="1">
      <alignment horizontal="center" vertical="center" wrapText="1"/>
    </xf>
    <xf numFmtId="3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2" borderId="0" xfId="0" applyFont="1" applyFill="1"/>
    <xf numFmtId="0" fontId="2" fillId="2" borderId="1" xfId="0" applyFont="1" applyFill="1" applyBorder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/>
    <xf numFmtId="0" fontId="8" fillId="2" borderId="1" xfId="0" applyFont="1" applyFill="1" applyBorder="1"/>
    <xf numFmtId="0" fontId="6" fillId="2" borderId="0" xfId="0" applyFont="1" applyFill="1" applyBorder="1"/>
    <xf numFmtId="0" fontId="9" fillId="2" borderId="0" xfId="0" applyFont="1" applyFill="1"/>
    <xf numFmtId="0" fontId="5" fillId="2" borderId="12" xfId="0" applyFont="1" applyFill="1" applyBorder="1"/>
    <xf numFmtId="0" fontId="2" fillId="2" borderId="12" xfId="0" quotePrefix="1" applyFont="1" applyFill="1" applyBorder="1" applyAlignment="1">
      <alignment horizontal="left"/>
    </xf>
    <xf numFmtId="0" fontId="3" fillId="2" borderId="12" xfId="0" applyFont="1" applyFill="1" applyBorder="1"/>
    <xf numFmtId="0" fontId="2" fillId="2" borderId="12" xfId="0" applyFont="1" applyFill="1" applyBorder="1"/>
    <xf numFmtId="0" fontId="6" fillId="2" borderId="12" xfId="0" applyFont="1" applyFill="1" applyBorder="1"/>
    <xf numFmtId="0" fontId="2" fillId="2" borderId="18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2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8" fillId="2" borderId="2" xfId="0" applyFont="1" applyFill="1" applyBorder="1"/>
    <xf numFmtId="0" fontId="6" fillId="2" borderId="8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6" fillId="2" borderId="5" xfId="0" applyFont="1" applyFill="1" applyBorder="1"/>
    <xf numFmtId="0" fontId="6" fillId="2" borderId="6" xfId="0" applyFont="1" applyFill="1" applyBorder="1"/>
    <xf numFmtId="0" fontId="6" fillId="0" borderId="0" xfId="0" applyFont="1"/>
    <xf numFmtId="0" fontId="6" fillId="2" borderId="0" xfId="0" applyFont="1" applyFill="1" applyBorder="1" applyAlignment="1"/>
    <xf numFmtId="0" fontId="2" fillId="2" borderId="9" xfId="0" applyFont="1" applyFill="1" applyBorder="1" applyAlignment="1">
      <alignment horizontal="centerContinuous"/>
    </xf>
    <xf numFmtId="0" fontId="2" fillId="2" borderId="1" xfId="0" applyFont="1" applyFill="1" applyBorder="1" applyAlignment="1">
      <alignment horizontal="centerContinuous"/>
    </xf>
    <xf numFmtId="0" fontId="6" fillId="2" borderId="3" xfId="0" applyFont="1" applyFill="1" applyBorder="1"/>
    <xf numFmtId="0" fontId="6" fillId="2" borderId="4" xfId="0" applyFont="1" applyFill="1" applyBorder="1"/>
    <xf numFmtId="0" fontId="2" fillId="2" borderId="8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right" textRotation="180"/>
    </xf>
    <xf numFmtId="0" fontId="2" fillId="2" borderId="0" xfId="1" applyFont="1" applyFill="1" applyBorder="1" applyAlignment="1">
      <alignment horizontal="center" vertical="center" wrapText="1"/>
    </xf>
    <xf numFmtId="0" fontId="8" fillId="2" borderId="1" xfId="1" applyFont="1" applyFill="1" applyBorder="1"/>
    <xf numFmtId="0" fontId="10" fillId="2" borderId="0" xfId="1" applyFont="1" applyFill="1"/>
    <xf numFmtId="0" fontId="2" fillId="2" borderId="18" xfId="1" applyFont="1" applyFill="1" applyBorder="1" applyAlignment="1">
      <alignment horizontal="center"/>
    </xf>
    <xf numFmtId="0" fontId="2" fillId="2" borderId="18" xfId="1" applyFont="1" applyFill="1" applyBorder="1"/>
    <xf numFmtId="0" fontId="2" fillId="2" borderId="20" xfId="1" applyFont="1" applyFill="1" applyBorder="1"/>
    <xf numFmtId="0" fontId="2" fillId="2" borderId="12" xfId="1" applyFont="1" applyFill="1" applyBorder="1"/>
    <xf numFmtId="0" fontId="2" fillId="2" borderId="19" xfId="1" applyFont="1" applyFill="1" applyBorder="1"/>
    <xf numFmtId="0" fontId="7" fillId="2" borderId="0" xfId="0" quotePrefix="1" applyFont="1" applyFill="1" applyAlignment="1">
      <alignment horizontal="left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2" fillId="2" borderId="0" xfId="0" applyFont="1" applyFill="1" applyAlignment="1">
      <alignment textRotation="180"/>
    </xf>
    <xf numFmtId="3" fontId="8" fillId="0" borderId="0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8" fillId="2" borderId="0" xfId="1" applyFont="1" applyFill="1"/>
    <xf numFmtId="0" fontId="11" fillId="2" borderId="0" xfId="0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 textRotation="180"/>
    </xf>
    <xf numFmtId="0" fontId="5" fillId="2" borderId="0" xfId="1" applyFont="1" applyFill="1"/>
    <xf numFmtId="0" fontId="5" fillId="2" borderId="0" xfId="1" applyFont="1" applyFill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2" fillId="2" borderId="0" xfId="1" applyFont="1" applyFill="1" applyAlignment="1">
      <alignment horizontal="right" vertical="center" textRotation="180"/>
    </xf>
    <xf numFmtId="0" fontId="7" fillId="2" borderId="0" xfId="1" applyFont="1" applyFill="1"/>
    <xf numFmtId="0" fontId="7" fillId="2" borderId="0" xfId="1" quotePrefix="1" applyFont="1" applyFill="1" applyAlignment="1">
      <alignment horizontal="left"/>
    </xf>
    <xf numFmtId="0" fontId="7" fillId="2" borderId="0" xfId="0" applyFont="1" applyFill="1"/>
    <xf numFmtId="0" fontId="12" fillId="2" borderId="0" xfId="0" applyFont="1" applyFill="1"/>
    <xf numFmtId="0" fontId="7" fillId="2" borderId="0" xfId="0" quotePrefix="1" applyFont="1" applyFill="1" applyAlignment="1">
      <alignment horizontal="left" vertical="center"/>
    </xf>
    <xf numFmtId="0" fontId="7" fillId="2" borderId="0" xfId="1" applyFont="1" applyFill="1" applyAlignment="1">
      <alignment horizontal="center"/>
    </xf>
    <xf numFmtId="0" fontId="7" fillId="2" borderId="0" xfId="1" applyFont="1" applyFill="1" applyBorder="1"/>
    <xf numFmtId="0" fontId="7" fillId="2" borderId="0" xfId="1" applyFont="1" applyFill="1" applyBorder="1" applyAlignment="1">
      <alignment horizontal="center"/>
    </xf>
    <xf numFmtId="0" fontId="2" fillId="2" borderId="22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textRotation="180"/>
    </xf>
    <xf numFmtId="0" fontId="2" fillId="2" borderId="22" xfId="1" applyFont="1" applyFill="1" applyBorder="1" applyAlignment="1">
      <alignment vertical="center"/>
    </xf>
    <xf numFmtId="0" fontId="2" fillId="2" borderId="8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8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/>
    </xf>
    <xf numFmtId="4" fontId="8" fillId="0" borderId="0" xfId="0" applyNumberFormat="1" applyFont="1" applyBorder="1" applyAlignment="1">
      <alignment horizontal="right" wrapText="1"/>
    </xf>
    <xf numFmtId="4" fontId="2" fillId="0" borderId="0" xfId="0" applyNumberFormat="1" applyFont="1" applyBorder="1" applyAlignment="1">
      <alignment horizontal="right" wrapText="1"/>
    </xf>
    <xf numFmtId="4" fontId="3" fillId="2" borderId="0" xfId="0" applyNumberFormat="1" applyFont="1" applyFill="1"/>
    <xf numFmtId="4" fontId="2" fillId="0" borderId="0" xfId="0" applyNumberFormat="1" applyFont="1"/>
    <xf numFmtId="4" fontId="6" fillId="2" borderId="0" xfId="0" applyNumberFormat="1" applyFont="1" applyFill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4" fontId="2" fillId="2" borderId="0" xfId="1" applyNumberFormat="1" applyFont="1" applyFill="1"/>
    <xf numFmtId="3" fontId="2" fillId="2" borderId="0" xfId="1" applyNumberFormat="1" applyFont="1" applyFill="1"/>
    <xf numFmtId="3" fontId="2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2" borderId="0" xfId="1" applyNumberFormat="1" applyFont="1" applyFill="1" applyAlignment="1">
      <alignment horizontal="right"/>
    </xf>
    <xf numFmtId="3" fontId="2" fillId="2" borderId="0" xfId="1" applyNumberFormat="1" applyFont="1" applyFill="1" applyAlignment="1">
      <alignment horizontal="right"/>
    </xf>
    <xf numFmtId="3" fontId="2" fillId="2" borderId="0" xfId="1" applyNumberFormat="1" applyFont="1" applyFill="1" applyBorder="1" applyAlignment="1">
      <alignment horizontal="right"/>
    </xf>
    <xf numFmtId="3" fontId="8" fillId="0" borderId="0" xfId="0" applyNumberFormat="1" applyFont="1"/>
    <xf numFmtId="3" fontId="2" fillId="0" borderId="0" xfId="0" applyNumberFormat="1" applyFont="1"/>
    <xf numFmtId="3" fontId="3" fillId="2" borderId="0" xfId="0" applyNumberFormat="1" applyFont="1" applyFill="1"/>
    <xf numFmtId="187" fontId="8" fillId="0" borderId="0" xfId="0" applyNumberFormat="1" applyFont="1" applyBorder="1" applyAlignment="1">
      <alignment horizontal="right" wrapText="1"/>
    </xf>
    <xf numFmtId="3" fontId="8" fillId="2" borderId="0" xfId="0" applyNumberFormat="1" applyFont="1" applyFill="1" applyAlignment="1">
      <alignment horizontal="right"/>
    </xf>
    <xf numFmtId="3" fontId="6" fillId="2" borderId="0" xfId="0" applyNumberFormat="1" applyFont="1" applyFill="1"/>
    <xf numFmtId="3" fontId="13" fillId="0" borderId="0" xfId="0" applyNumberFormat="1" applyFont="1" applyBorder="1" applyAlignment="1">
      <alignment horizontal="right" wrapText="1"/>
    </xf>
    <xf numFmtId="187" fontId="13" fillId="0" borderId="0" xfId="0" applyNumberFormat="1" applyFont="1" applyBorder="1" applyAlignment="1">
      <alignment horizontal="right" wrapText="1"/>
    </xf>
    <xf numFmtId="3" fontId="14" fillId="0" borderId="0" xfId="0" applyNumberFormat="1" applyFont="1" applyBorder="1" applyAlignment="1">
      <alignment horizontal="right" wrapText="1"/>
    </xf>
    <xf numFmtId="187" fontId="14" fillId="0" borderId="0" xfId="0" applyNumberFormat="1" applyFont="1" applyBorder="1" applyAlignment="1">
      <alignment horizontal="right" wrapText="1"/>
    </xf>
    <xf numFmtId="1" fontId="15" fillId="2" borderId="0" xfId="0" applyNumberFormat="1" applyFont="1" applyFill="1"/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17" xfId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 wrapText="1"/>
    </xf>
    <xf numFmtId="0" fontId="2" fillId="2" borderId="0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2" fillId="2" borderId="22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 wrapText="1"/>
    </xf>
    <xf numFmtId="0" fontId="2" fillId="2" borderId="22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/>
    </xf>
    <xf numFmtId="0" fontId="2" fillId="2" borderId="25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/>
    </xf>
    <xf numFmtId="0" fontId="2" fillId="2" borderId="19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zoomScale="85" zoomScaleNormal="85" workbookViewId="0">
      <selection activeCell="V2" sqref="V2"/>
    </sheetView>
  </sheetViews>
  <sheetFormatPr defaultRowHeight="15.75" x14ac:dyDescent="0.25"/>
  <cols>
    <col min="1" max="1" width="3.1640625" style="10" customWidth="1"/>
    <col min="2" max="2" width="25.83203125" style="10" customWidth="1"/>
    <col min="3" max="3" width="13.1640625" style="10" customWidth="1"/>
    <col min="4" max="4" width="2.5" style="10" customWidth="1"/>
    <col min="5" max="5" width="10.6640625" style="10" customWidth="1"/>
    <col min="6" max="6" width="7.33203125" style="10" customWidth="1"/>
    <col min="7" max="7" width="11.33203125" style="10" customWidth="1"/>
    <col min="8" max="8" width="2" style="10" customWidth="1"/>
    <col min="9" max="9" width="10.5" style="10" customWidth="1"/>
    <col min="10" max="10" width="3" style="10" customWidth="1"/>
    <col min="11" max="11" width="10.5" style="10" customWidth="1"/>
    <col min="12" max="12" width="2.83203125" style="10" customWidth="1"/>
    <col min="13" max="13" width="9.33203125" style="10" customWidth="1"/>
    <col min="14" max="14" width="3" style="10" customWidth="1"/>
    <col min="15" max="15" width="11.33203125" style="10" customWidth="1"/>
    <col min="16" max="16" width="8.6640625" style="10" customWidth="1"/>
    <col min="17" max="17" width="11.1640625" style="10" customWidth="1"/>
    <col min="18" max="18" width="8.33203125" style="10" customWidth="1"/>
    <col min="19" max="19" width="13.1640625" style="10" customWidth="1"/>
    <col min="20" max="20" width="10.83203125" style="10" customWidth="1"/>
    <col min="21" max="21" width="14.33203125" style="10" customWidth="1"/>
    <col min="22" max="22" width="14" style="10" customWidth="1"/>
    <col min="23" max="23" width="12.1640625" style="10" customWidth="1"/>
    <col min="24" max="16384" width="9.33203125" style="10"/>
  </cols>
  <sheetData>
    <row r="1" spans="1:38" ht="22.5" customHeight="1" x14ac:dyDescent="0.25">
      <c r="V1" s="110">
        <v>100</v>
      </c>
    </row>
    <row r="2" spans="1:38" s="12" customFormat="1" ht="26.1" customHeight="1" x14ac:dyDescent="0.35">
      <c r="A2" s="11" t="s">
        <v>130</v>
      </c>
      <c r="C2" s="11"/>
      <c r="D2" s="11"/>
      <c r="P2" s="13"/>
    </row>
    <row r="3" spans="1:38" s="12" customFormat="1" ht="24" customHeight="1" x14ac:dyDescent="0.35">
      <c r="B3" s="98" t="s">
        <v>131</v>
      </c>
      <c r="C3" s="99"/>
      <c r="D3" s="99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14"/>
    </row>
    <row r="4" spans="1:38" s="12" customFormat="1" ht="24" customHeight="1" x14ac:dyDescent="0.35">
      <c r="B4" s="78" t="s">
        <v>132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15"/>
    </row>
    <row r="5" spans="1:38" s="12" customFormat="1" ht="4.5" customHeight="1" x14ac:dyDescent="0.35">
      <c r="A5" s="24"/>
      <c r="B5" s="25"/>
      <c r="C5" s="24"/>
      <c r="D5" s="24"/>
      <c r="E5" s="24"/>
      <c r="F5" s="24"/>
      <c r="G5" s="24"/>
      <c r="H5" s="24"/>
      <c r="I5" s="24"/>
      <c r="J5" s="24"/>
      <c r="K5" s="26"/>
      <c r="L5" s="26"/>
      <c r="M5" s="26"/>
      <c r="N5" s="26"/>
      <c r="O5" s="26"/>
      <c r="P5" s="26"/>
      <c r="Q5" s="24"/>
      <c r="R5" s="24"/>
      <c r="S5" s="24"/>
      <c r="T5" s="24"/>
      <c r="U5" s="24"/>
      <c r="V5" s="24"/>
    </row>
    <row r="6" spans="1:38" s="16" customFormat="1" ht="23.1" customHeight="1" x14ac:dyDescent="0.3">
      <c r="A6" s="162"/>
      <c r="B6" s="163"/>
      <c r="C6" s="34"/>
      <c r="D6" s="35"/>
      <c r="E6" s="164" t="s">
        <v>60</v>
      </c>
      <c r="F6" s="165"/>
      <c r="G6" s="166" t="s">
        <v>12</v>
      </c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</row>
    <row r="7" spans="1:38" s="17" customFormat="1" ht="23.1" customHeight="1" x14ac:dyDescent="0.3">
      <c r="A7" s="168" t="s">
        <v>10</v>
      </c>
      <c r="B7" s="169"/>
      <c r="C7" s="170" t="s">
        <v>4</v>
      </c>
      <c r="D7" s="171"/>
      <c r="E7" s="172" t="s">
        <v>61</v>
      </c>
      <c r="F7" s="173"/>
      <c r="G7" s="160" t="s">
        <v>5</v>
      </c>
      <c r="H7" s="161"/>
      <c r="I7" s="166" t="s">
        <v>3</v>
      </c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</row>
    <row r="8" spans="1:38" s="17" customFormat="1" ht="23.1" customHeight="1" x14ac:dyDescent="0.3">
      <c r="A8" s="174" t="s">
        <v>11</v>
      </c>
      <c r="B8" s="175"/>
      <c r="C8" s="176" t="s">
        <v>0</v>
      </c>
      <c r="D8" s="177"/>
      <c r="E8" s="172" t="s">
        <v>62</v>
      </c>
      <c r="F8" s="173"/>
      <c r="G8" s="176" t="s">
        <v>45</v>
      </c>
      <c r="H8" s="177"/>
      <c r="I8" s="160" t="s">
        <v>6</v>
      </c>
      <c r="J8" s="161"/>
      <c r="K8" s="160" t="s">
        <v>7</v>
      </c>
      <c r="L8" s="161"/>
      <c r="M8" s="150" t="s">
        <v>63</v>
      </c>
      <c r="N8" s="151"/>
      <c r="O8" s="150" t="s">
        <v>8</v>
      </c>
      <c r="P8" s="151"/>
      <c r="Q8" s="150" t="s">
        <v>64</v>
      </c>
      <c r="R8" s="151"/>
      <c r="S8" s="152" t="s">
        <v>65</v>
      </c>
      <c r="T8" s="153"/>
      <c r="U8" s="154" t="s">
        <v>66</v>
      </c>
      <c r="V8" s="155"/>
      <c r="X8" s="83">
        <v>145621.35</v>
      </c>
      <c r="Y8" s="138">
        <f>X8/C11*100</f>
        <v>95.410259986944595</v>
      </c>
      <c r="AA8" s="83"/>
      <c r="AC8" s="83"/>
      <c r="AE8" s="83"/>
      <c r="AG8" s="83"/>
      <c r="AI8" s="83"/>
      <c r="AK8" s="83"/>
      <c r="AL8" s="83">
        <v>13627.179999999998</v>
      </c>
    </row>
    <row r="9" spans="1:38" s="17" customFormat="1" ht="23.1" customHeight="1" x14ac:dyDescent="0.3">
      <c r="A9" s="156"/>
      <c r="B9" s="157"/>
      <c r="C9" s="36"/>
      <c r="D9" s="37"/>
      <c r="E9" s="38"/>
      <c r="F9" s="39"/>
      <c r="G9" s="40"/>
      <c r="H9" s="41"/>
      <c r="I9" s="158" t="s">
        <v>1</v>
      </c>
      <c r="J9" s="159"/>
      <c r="K9" s="158" t="s">
        <v>2</v>
      </c>
      <c r="L9" s="159"/>
      <c r="M9" s="146" t="s">
        <v>67</v>
      </c>
      <c r="N9" s="147"/>
      <c r="O9" s="146" t="s">
        <v>68</v>
      </c>
      <c r="P9" s="147"/>
      <c r="Q9" s="146" t="s">
        <v>69</v>
      </c>
      <c r="R9" s="147"/>
      <c r="S9" s="146" t="s">
        <v>70</v>
      </c>
      <c r="T9" s="147"/>
      <c r="U9" s="148" t="s">
        <v>71</v>
      </c>
      <c r="V9" s="149"/>
      <c r="X9" s="83">
        <v>94751.239999999991</v>
      </c>
      <c r="Y9" s="138">
        <f>X9/C11*100</f>
        <v>62.080460334184394</v>
      </c>
    </row>
    <row r="10" spans="1:38" s="8" customFormat="1" ht="5.0999999999999996" customHeight="1" x14ac:dyDescent="0.3">
      <c r="A10" s="18"/>
      <c r="B10" s="29"/>
      <c r="C10" s="17"/>
      <c r="D10" s="17"/>
      <c r="E10" s="17"/>
      <c r="F10" s="17"/>
      <c r="G10" s="17"/>
      <c r="H10" s="17"/>
      <c r="I10" s="17"/>
      <c r="J10" s="17"/>
      <c r="K10" s="19"/>
      <c r="L10" s="19"/>
      <c r="M10" s="19"/>
      <c r="N10" s="19"/>
      <c r="O10" s="19"/>
      <c r="P10" s="20"/>
      <c r="Q10" s="17"/>
      <c r="R10" s="17"/>
      <c r="S10" s="17"/>
      <c r="Y10" s="138">
        <f t="shared" ref="Y10" si="0">X10/C13*100</f>
        <v>0</v>
      </c>
    </row>
    <row r="11" spans="1:38" s="20" customFormat="1" ht="24" customHeight="1" x14ac:dyDescent="0.3">
      <c r="A11" s="21" t="s">
        <v>9</v>
      </c>
      <c r="B11" s="30"/>
      <c r="C11" s="83">
        <f t="shared" ref="C11:C19" si="1">SUM(E11+G11)</f>
        <v>152626.51</v>
      </c>
      <c r="D11" s="122"/>
      <c r="E11" s="83">
        <f>SUM(E12:E19)</f>
        <v>7005.1600000000008</v>
      </c>
      <c r="F11" s="122"/>
      <c r="G11" s="83">
        <f t="shared" ref="G11:G19" si="2">SUM(I11+K11+M11+O11+Q11+S11+U11)</f>
        <v>145621.35</v>
      </c>
      <c r="H11" s="122"/>
      <c r="I11" s="83">
        <f>SUM(I12:I19)</f>
        <v>94751.239999999991</v>
      </c>
      <c r="J11" s="83"/>
      <c r="K11" s="83">
        <f>SUM(K12:K19)</f>
        <v>1584.88</v>
      </c>
      <c r="L11" s="83"/>
      <c r="M11" s="83">
        <f>SUM(M12:M19)</f>
        <v>1710.83</v>
      </c>
      <c r="N11" s="83"/>
      <c r="O11" s="83">
        <f>SUM(O12:O19)</f>
        <v>17965.609999999997</v>
      </c>
      <c r="P11" s="83"/>
      <c r="Q11" s="83">
        <f>SUM(Q12:Q19)</f>
        <v>14069.35</v>
      </c>
      <c r="R11" s="83"/>
      <c r="S11" s="83">
        <f>SUM(S12:S19)</f>
        <v>1912.26</v>
      </c>
      <c r="T11" s="83"/>
      <c r="U11" s="83">
        <f>SUM(U12:U19)</f>
        <v>13627.179999999998</v>
      </c>
      <c r="V11" s="139"/>
      <c r="W11" s="140"/>
      <c r="X11" s="83">
        <v>1584.88</v>
      </c>
      <c r="Y11" s="138">
        <f>X11/C11*100</f>
        <v>1.0384041409320044</v>
      </c>
    </row>
    <row r="12" spans="1:38" s="20" customFormat="1" ht="24" customHeight="1" x14ac:dyDescent="0.3">
      <c r="A12" s="18"/>
      <c r="B12" s="31" t="s">
        <v>72</v>
      </c>
      <c r="C12" s="83">
        <f t="shared" si="1"/>
        <v>598.91999999999996</v>
      </c>
      <c r="D12" s="123"/>
      <c r="E12" s="130">
        <v>122.39</v>
      </c>
      <c r="F12" s="123"/>
      <c r="G12" s="83">
        <f t="shared" si="2"/>
        <v>476.53</v>
      </c>
      <c r="H12" s="123"/>
      <c r="I12" s="130">
        <v>274.67</v>
      </c>
      <c r="J12" s="6"/>
      <c r="K12" s="130">
        <v>65.5</v>
      </c>
      <c r="L12" s="6"/>
      <c r="M12" s="130">
        <v>25.32</v>
      </c>
      <c r="N12" s="6"/>
      <c r="O12" s="130">
        <v>50.01</v>
      </c>
      <c r="P12" s="6"/>
      <c r="Q12" s="130">
        <v>15.07</v>
      </c>
      <c r="R12" s="6"/>
      <c r="S12" s="130">
        <v>19.829999999999998</v>
      </c>
      <c r="T12" s="6"/>
      <c r="U12" s="130">
        <v>26.13</v>
      </c>
      <c r="V12" s="120"/>
      <c r="X12" s="83">
        <v>1710.83</v>
      </c>
      <c r="Y12" s="138">
        <f>X12/C11*100</f>
        <v>1.1209258470235608</v>
      </c>
    </row>
    <row r="13" spans="1:38" s="20" customFormat="1" ht="24" customHeight="1" x14ac:dyDescent="0.3">
      <c r="A13" s="18"/>
      <c r="B13" s="31" t="s">
        <v>73</v>
      </c>
      <c r="C13" s="83">
        <f t="shared" si="1"/>
        <v>16832.07</v>
      </c>
      <c r="D13" s="123"/>
      <c r="E13" s="130">
        <v>1238.23</v>
      </c>
      <c r="F13" s="123"/>
      <c r="G13" s="83">
        <f t="shared" si="2"/>
        <v>15593.839999999998</v>
      </c>
      <c r="H13" s="123"/>
      <c r="I13" s="130">
        <v>10830.71</v>
      </c>
      <c r="J13" s="6"/>
      <c r="K13" s="130">
        <v>370.62</v>
      </c>
      <c r="L13" s="6"/>
      <c r="M13" s="130">
        <v>306.25</v>
      </c>
      <c r="N13" s="6"/>
      <c r="O13" s="130">
        <v>1663.29</v>
      </c>
      <c r="P13" s="6"/>
      <c r="Q13" s="130">
        <v>1215.6600000000001</v>
      </c>
      <c r="R13" s="6"/>
      <c r="S13" s="130">
        <v>247.98</v>
      </c>
      <c r="T13" s="6"/>
      <c r="U13" s="130">
        <v>959.33</v>
      </c>
      <c r="V13" s="120"/>
      <c r="X13" s="143">
        <v>17965.609999999997</v>
      </c>
      <c r="Y13" s="144">
        <f>X13/C11*100</f>
        <v>11.770962986705255</v>
      </c>
    </row>
    <row r="14" spans="1:38" s="20" customFormat="1" ht="24" customHeight="1" x14ac:dyDescent="0.3">
      <c r="A14" s="18"/>
      <c r="B14" s="31" t="s">
        <v>74</v>
      </c>
      <c r="C14" s="83">
        <f t="shared" si="1"/>
        <v>22079.360000000001</v>
      </c>
      <c r="D14" s="123"/>
      <c r="E14" s="130">
        <v>1286.8900000000001</v>
      </c>
      <c r="F14" s="123"/>
      <c r="G14" s="83">
        <f t="shared" si="2"/>
        <v>20792.47</v>
      </c>
      <c r="H14" s="123"/>
      <c r="I14" s="130">
        <v>14279.9</v>
      </c>
      <c r="J14" s="6"/>
      <c r="K14" s="130">
        <v>248.52</v>
      </c>
      <c r="L14" s="6"/>
      <c r="M14" s="130">
        <v>264.36</v>
      </c>
      <c r="N14" s="6"/>
      <c r="O14" s="130">
        <v>2348.7399999999998</v>
      </c>
      <c r="P14" s="6"/>
      <c r="Q14" s="130">
        <v>1858.39</v>
      </c>
      <c r="R14" s="6"/>
      <c r="S14" s="130">
        <v>393.02</v>
      </c>
      <c r="T14" s="6"/>
      <c r="U14" s="130">
        <v>1399.54</v>
      </c>
      <c r="V14" s="120"/>
      <c r="X14" s="143">
        <v>14069.35</v>
      </c>
      <c r="Y14" s="144">
        <f>X14/C11*100</f>
        <v>9.2181561381440229</v>
      </c>
    </row>
    <row r="15" spans="1:38" s="20" customFormat="1" ht="24" customHeight="1" x14ac:dyDescent="0.3">
      <c r="A15" s="18"/>
      <c r="B15" s="31" t="s">
        <v>75</v>
      </c>
      <c r="C15" s="83">
        <f t="shared" si="1"/>
        <v>50011.26</v>
      </c>
      <c r="D15" s="123"/>
      <c r="E15" s="130">
        <v>2333.61</v>
      </c>
      <c r="F15" s="123"/>
      <c r="G15" s="83">
        <f t="shared" si="2"/>
        <v>47677.65</v>
      </c>
      <c r="H15" s="123"/>
      <c r="I15" s="130">
        <v>31601.67</v>
      </c>
      <c r="J15" s="6"/>
      <c r="K15" s="130">
        <v>484.91</v>
      </c>
      <c r="L15" s="6"/>
      <c r="M15" s="130">
        <v>567.91</v>
      </c>
      <c r="N15" s="6"/>
      <c r="O15" s="130">
        <v>5565.87</v>
      </c>
      <c r="P15" s="6"/>
      <c r="Q15" s="130">
        <v>4741.1499999999996</v>
      </c>
      <c r="R15" s="6"/>
      <c r="S15" s="130">
        <v>642.66999999999996</v>
      </c>
      <c r="T15" s="6"/>
      <c r="U15" s="130">
        <v>4073.47</v>
      </c>
      <c r="V15" s="120"/>
      <c r="X15" s="141">
        <v>1912.26</v>
      </c>
      <c r="Y15" s="142">
        <f>X15/C11*100</f>
        <v>1.2529016092944796</v>
      </c>
    </row>
    <row r="16" spans="1:38" s="20" customFormat="1" ht="24" customHeight="1" x14ac:dyDescent="0.3">
      <c r="A16" s="18"/>
      <c r="B16" s="31" t="s">
        <v>76</v>
      </c>
      <c r="C16" s="83">
        <f t="shared" si="1"/>
        <v>43157.610000000008</v>
      </c>
      <c r="D16" s="123"/>
      <c r="E16" s="130">
        <v>1540.29</v>
      </c>
      <c r="F16" s="123"/>
      <c r="G16" s="83">
        <f t="shared" si="2"/>
        <v>41617.320000000007</v>
      </c>
      <c r="H16" s="123"/>
      <c r="I16" s="130">
        <v>26200.98</v>
      </c>
      <c r="J16" s="6"/>
      <c r="K16" s="130">
        <v>315.93</v>
      </c>
      <c r="L16" s="6"/>
      <c r="M16" s="130">
        <v>400.58</v>
      </c>
      <c r="N16" s="6"/>
      <c r="O16" s="130">
        <v>5511.41</v>
      </c>
      <c r="P16" s="6"/>
      <c r="Q16" s="130">
        <v>4247.09</v>
      </c>
      <c r="R16" s="6"/>
      <c r="S16" s="130">
        <v>470.05</v>
      </c>
      <c r="T16" s="6"/>
      <c r="U16" s="130">
        <v>4471.28</v>
      </c>
      <c r="V16" s="120"/>
      <c r="X16" s="145">
        <v>13627.179999999998</v>
      </c>
      <c r="Y16" s="144">
        <f>X16/C11*100</f>
        <v>8.9284489306608652</v>
      </c>
    </row>
    <row r="17" spans="1:22" s="20" customFormat="1" ht="24" customHeight="1" x14ac:dyDescent="0.3">
      <c r="A17" s="18"/>
      <c r="B17" s="31" t="s">
        <v>77</v>
      </c>
      <c r="C17" s="83">
        <f t="shared" si="1"/>
        <v>12588.89</v>
      </c>
      <c r="D17" s="123"/>
      <c r="E17" s="130">
        <v>331.21</v>
      </c>
      <c r="F17" s="123"/>
      <c r="G17" s="83">
        <f t="shared" si="2"/>
        <v>12257.68</v>
      </c>
      <c r="H17" s="123"/>
      <c r="I17" s="130">
        <v>7524.57</v>
      </c>
      <c r="J17" s="6"/>
      <c r="K17" s="130">
        <v>65.77</v>
      </c>
      <c r="L17" s="6"/>
      <c r="M17" s="130">
        <v>86.36</v>
      </c>
      <c r="N17" s="6"/>
      <c r="O17" s="130">
        <v>1650.44</v>
      </c>
      <c r="P17" s="6"/>
      <c r="Q17" s="130">
        <v>1220.7</v>
      </c>
      <c r="R17" s="6"/>
      <c r="S17" s="130">
        <v>98.94</v>
      </c>
      <c r="T17" s="6"/>
      <c r="U17" s="130">
        <v>1610.9</v>
      </c>
      <c r="V17" s="120"/>
    </row>
    <row r="18" spans="1:22" s="20" customFormat="1" ht="24" customHeight="1" x14ac:dyDescent="0.3">
      <c r="A18" s="18"/>
      <c r="B18" s="31" t="s">
        <v>78</v>
      </c>
      <c r="C18" s="83">
        <f t="shared" si="1"/>
        <v>6803.41</v>
      </c>
      <c r="D18" s="123"/>
      <c r="E18" s="130">
        <v>131.72999999999999</v>
      </c>
      <c r="F18" s="123"/>
      <c r="G18" s="83">
        <f t="shared" si="2"/>
        <v>6671.68</v>
      </c>
      <c r="H18" s="123"/>
      <c r="I18" s="130">
        <v>3746.04</v>
      </c>
      <c r="J18" s="6"/>
      <c r="K18" s="130">
        <v>33.630000000000003</v>
      </c>
      <c r="L18" s="6"/>
      <c r="M18" s="130">
        <v>56</v>
      </c>
      <c r="N18" s="6"/>
      <c r="O18" s="130">
        <v>1078.53</v>
      </c>
      <c r="P18" s="6"/>
      <c r="Q18" s="130">
        <v>729.82</v>
      </c>
      <c r="R18" s="6"/>
      <c r="S18" s="130">
        <v>39.770000000000003</v>
      </c>
      <c r="T18" s="6"/>
      <c r="U18" s="130">
        <v>987.89</v>
      </c>
      <c r="V18" s="120"/>
    </row>
    <row r="19" spans="1:22" s="20" customFormat="1" ht="24" customHeight="1" x14ac:dyDescent="0.3">
      <c r="A19" s="18"/>
      <c r="B19" s="31" t="s">
        <v>108</v>
      </c>
      <c r="C19" s="83">
        <f t="shared" si="1"/>
        <v>554.9899999999999</v>
      </c>
      <c r="D19" s="123"/>
      <c r="E19" s="130">
        <v>20.81</v>
      </c>
      <c r="F19" s="123"/>
      <c r="G19" s="83">
        <f t="shared" si="2"/>
        <v>534.17999999999995</v>
      </c>
      <c r="H19" s="123"/>
      <c r="I19" s="130">
        <v>292.7</v>
      </c>
      <c r="J19" s="6"/>
      <c r="K19" s="130">
        <v>0</v>
      </c>
      <c r="L19" s="6"/>
      <c r="M19" s="130">
        <v>4.05</v>
      </c>
      <c r="N19" s="6"/>
      <c r="O19" s="130">
        <v>97.32</v>
      </c>
      <c r="P19" s="6"/>
      <c r="Q19" s="130">
        <v>41.47</v>
      </c>
      <c r="R19" s="6"/>
      <c r="S19" s="130">
        <v>0</v>
      </c>
      <c r="T19" s="6"/>
      <c r="U19" s="130">
        <v>98.64</v>
      </c>
      <c r="V19" s="121"/>
    </row>
    <row r="20" spans="1:22" s="20" customFormat="1" ht="9" customHeight="1" x14ac:dyDescent="0.3">
      <c r="A20" s="27"/>
      <c r="B20" s="32"/>
      <c r="C20" s="28"/>
      <c r="D20" s="28"/>
      <c r="E20" s="28"/>
      <c r="F20" s="28"/>
      <c r="G20" s="28"/>
      <c r="H20" s="28"/>
      <c r="I20" s="28"/>
      <c r="J20" s="28"/>
      <c r="K20" s="26"/>
      <c r="L20" s="26"/>
      <c r="M20" s="26"/>
      <c r="N20" s="26"/>
      <c r="O20" s="26"/>
      <c r="P20" s="26"/>
      <c r="Q20" s="28"/>
      <c r="R20" s="28"/>
      <c r="S20" s="28"/>
      <c r="T20" s="28"/>
      <c r="U20" s="28"/>
      <c r="V20" s="28"/>
    </row>
    <row r="21" spans="1:22" x14ac:dyDescent="0.25">
      <c r="B21" s="23"/>
      <c r="C21" s="23"/>
      <c r="D21" s="23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22" ht="21" customHeight="1" x14ac:dyDescent="0.25">
      <c r="C22" s="137"/>
      <c r="G22" s="137"/>
    </row>
    <row r="23" spans="1:22" ht="21" customHeight="1" x14ac:dyDescent="0.25">
      <c r="C23" s="124"/>
    </row>
  </sheetData>
  <mergeCells count="27">
    <mergeCell ref="K8:L8"/>
    <mergeCell ref="A6:B6"/>
    <mergeCell ref="E6:F6"/>
    <mergeCell ref="G6:V6"/>
    <mergeCell ref="A7:B7"/>
    <mergeCell ref="C7:D7"/>
    <mergeCell ref="E7:F7"/>
    <mergeCell ref="G7:H7"/>
    <mergeCell ref="I7:V7"/>
    <mergeCell ref="A8:B8"/>
    <mergeCell ref="C8:D8"/>
    <mergeCell ref="E8:F8"/>
    <mergeCell ref="G8:H8"/>
    <mergeCell ref="I8:J8"/>
    <mergeCell ref="A9:B9"/>
    <mergeCell ref="I9:J9"/>
    <mergeCell ref="K9:L9"/>
    <mergeCell ref="M9:N9"/>
    <mergeCell ref="O9:P9"/>
    <mergeCell ref="Q9:R9"/>
    <mergeCell ref="S9:T9"/>
    <mergeCell ref="U9:V9"/>
    <mergeCell ref="M8:N8"/>
    <mergeCell ref="O8:P8"/>
    <mergeCell ref="Q8:R8"/>
    <mergeCell ref="S8:T8"/>
    <mergeCell ref="U8:V8"/>
  </mergeCells>
  <pageMargins left="0.31496062992125984" right="0.31496062992125984" top="0.59055118110236227" bottom="0.31496062992125984" header="0.19685039370078741" footer="0.19685039370078741"/>
  <pageSetup paperSize="9" scale="82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U56"/>
  <sheetViews>
    <sheetView topLeftCell="A13" workbookViewId="0">
      <selection activeCell="R29" sqref="R29"/>
    </sheetView>
  </sheetViews>
  <sheetFormatPr defaultRowHeight="18.75" x14ac:dyDescent="0.45"/>
  <cols>
    <col min="1" max="1" width="5.6640625" style="42" customWidth="1"/>
    <col min="2" max="2" width="28.5" style="42" customWidth="1"/>
    <col min="3" max="3" width="17.1640625" style="42" customWidth="1"/>
    <col min="4" max="4" width="1.5" style="42" customWidth="1"/>
    <col min="5" max="5" width="16.5" style="42" customWidth="1"/>
    <col min="6" max="6" width="1.5" style="42" customWidth="1"/>
    <col min="7" max="7" width="13.6640625" style="42" customWidth="1"/>
    <col min="8" max="8" width="1.1640625" style="42" customWidth="1"/>
    <col min="9" max="9" width="15.33203125" style="42" customWidth="1"/>
    <col min="10" max="10" width="1.1640625" style="42" customWidth="1"/>
    <col min="11" max="11" width="11.6640625" style="42" customWidth="1"/>
    <col min="12" max="12" width="1.5" style="42" customWidth="1"/>
    <col min="13" max="13" width="15.33203125" style="42" customWidth="1"/>
    <col min="14" max="14" width="1.1640625" style="42" customWidth="1"/>
    <col min="15" max="15" width="12.6640625" style="42" customWidth="1"/>
    <col min="16" max="16" width="1.5" style="42" customWidth="1"/>
    <col min="17" max="17" width="15.6640625" style="42" customWidth="1"/>
    <col min="18" max="18" width="8.1640625" style="42" customWidth="1"/>
    <col min="19" max="19" width="4.1640625" style="42" customWidth="1"/>
    <col min="20" max="16384" width="9.33203125" style="42"/>
  </cols>
  <sheetData>
    <row r="2" spans="1:203" ht="19.5" x14ac:dyDescent="0.45">
      <c r="B2" s="79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Q2" s="44" t="s">
        <v>113</v>
      </c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</row>
    <row r="3" spans="1:203" ht="19.5" x14ac:dyDescent="0.45">
      <c r="B3" s="80"/>
      <c r="Q3" s="43" t="s">
        <v>13</v>
      </c>
    </row>
    <row r="4" spans="1:203" ht="19.5" x14ac:dyDescent="0.45">
      <c r="A4" s="79"/>
      <c r="B4" s="80" t="s">
        <v>133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100"/>
      <c r="Q4" s="44" t="s">
        <v>114</v>
      </c>
    </row>
    <row r="5" spans="1:203" ht="19.5" x14ac:dyDescent="0.45">
      <c r="A5" s="79"/>
      <c r="B5" s="79" t="s">
        <v>134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100"/>
      <c r="Q5" s="44" t="s">
        <v>115</v>
      </c>
    </row>
    <row r="6" spans="1:203" ht="6.75" customHeight="1" x14ac:dyDescent="0.45">
      <c r="A6" s="46"/>
      <c r="O6" s="33"/>
      <c r="P6" s="56"/>
      <c r="Q6" s="33"/>
      <c r="R6" s="33"/>
    </row>
    <row r="7" spans="1:203" s="49" customFormat="1" ht="21" customHeight="1" x14ac:dyDescent="0.45">
      <c r="A7" s="47"/>
      <c r="B7" s="48"/>
      <c r="C7" s="185" t="s">
        <v>120</v>
      </c>
      <c r="D7" s="186"/>
      <c r="E7" s="186"/>
      <c r="F7" s="187"/>
      <c r="G7" s="185" t="s">
        <v>121</v>
      </c>
      <c r="H7" s="186"/>
      <c r="I7" s="186"/>
      <c r="J7" s="187"/>
      <c r="K7" s="185" t="s">
        <v>123</v>
      </c>
      <c r="L7" s="186"/>
      <c r="M7" s="186"/>
      <c r="N7" s="187"/>
      <c r="O7" s="178" t="s">
        <v>125</v>
      </c>
      <c r="P7" s="179"/>
      <c r="Q7" s="179"/>
      <c r="R7" s="179"/>
    </row>
    <row r="8" spans="1:203" s="49" customFormat="1" ht="21" customHeight="1" x14ac:dyDescent="0.45">
      <c r="A8" s="182"/>
      <c r="B8" s="183"/>
      <c r="C8" s="180" t="s">
        <v>0</v>
      </c>
      <c r="D8" s="181"/>
      <c r="E8" s="181"/>
      <c r="F8" s="184"/>
      <c r="G8" s="180" t="s">
        <v>122</v>
      </c>
      <c r="H8" s="181"/>
      <c r="I8" s="181"/>
      <c r="J8" s="184"/>
      <c r="K8" s="180" t="s">
        <v>124</v>
      </c>
      <c r="L8" s="181"/>
      <c r="M8" s="181"/>
      <c r="N8" s="184"/>
      <c r="O8" s="180" t="s">
        <v>126</v>
      </c>
      <c r="P8" s="181"/>
      <c r="Q8" s="181"/>
      <c r="R8" s="181"/>
    </row>
    <row r="9" spans="1:203" s="49" customFormat="1" ht="21" customHeight="1" x14ac:dyDescent="0.3">
      <c r="A9" s="181" t="s">
        <v>10</v>
      </c>
      <c r="B9" s="184"/>
      <c r="C9" s="112"/>
      <c r="D9" s="113"/>
      <c r="E9" s="113"/>
      <c r="F9" s="114"/>
      <c r="G9" s="115"/>
      <c r="H9" s="116"/>
      <c r="I9" s="116"/>
      <c r="J9" s="117"/>
      <c r="K9" s="115"/>
      <c r="L9" s="116"/>
      <c r="M9" s="116"/>
      <c r="N9" s="117"/>
      <c r="O9" s="118"/>
      <c r="P9" s="118"/>
      <c r="Q9" s="118"/>
      <c r="R9" s="118"/>
    </row>
    <row r="10" spans="1:203" s="49" customFormat="1" ht="21" customHeight="1" x14ac:dyDescent="0.3">
      <c r="A10" s="182" t="s">
        <v>11</v>
      </c>
      <c r="B10" s="183"/>
      <c r="C10" s="190" t="s">
        <v>14</v>
      </c>
      <c r="D10" s="191"/>
      <c r="E10" s="168" t="s">
        <v>15</v>
      </c>
      <c r="F10" s="188"/>
      <c r="G10" s="190" t="s">
        <v>14</v>
      </c>
      <c r="H10" s="191"/>
      <c r="I10" s="168" t="s">
        <v>15</v>
      </c>
      <c r="J10" s="188"/>
      <c r="K10" s="190" t="s">
        <v>14</v>
      </c>
      <c r="L10" s="191"/>
      <c r="M10" s="168" t="s">
        <v>15</v>
      </c>
      <c r="N10" s="188"/>
      <c r="O10" s="189" t="s">
        <v>14</v>
      </c>
      <c r="P10" s="188"/>
      <c r="Q10" s="168" t="s">
        <v>15</v>
      </c>
      <c r="R10" s="168"/>
    </row>
    <row r="11" spans="1:203" s="49" customFormat="1" ht="21" customHeight="1" x14ac:dyDescent="0.3">
      <c r="A11" s="182"/>
      <c r="B11" s="183"/>
      <c r="C11" s="180" t="s">
        <v>16</v>
      </c>
      <c r="D11" s="184"/>
      <c r="E11" s="181" t="s">
        <v>17</v>
      </c>
      <c r="F11" s="184"/>
      <c r="G11" s="180" t="s">
        <v>16</v>
      </c>
      <c r="H11" s="184"/>
      <c r="I11" s="181" t="s">
        <v>17</v>
      </c>
      <c r="J11" s="184"/>
      <c r="K11" s="180" t="s">
        <v>16</v>
      </c>
      <c r="L11" s="184"/>
      <c r="M11" s="181" t="s">
        <v>17</v>
      </c>
      <c r="N11" s="184"/>
      <c r="O11" s="189" t="s">
        <v>16</v>
      </c>
      <c r="P11" s="188"/>
      <c r="Q11" s="168" t="s">
        <v>17</v>
      </c>
      <c r="R11" s="168"/>
    </row>
    <row r="12" spans="1:203" s="49" customFormat="1" ht="21" customHeight="1" x14ac:dyDescent="0.3">
      <c r="A12" s="50"/>
      <c r="B12" s="51"/>
      <c r="C12" s="192" t="s">
        <v>18</v>
      </c>
      <c r="D12" s="193"/>
      <c r="E12" s="194" t="s">
        <v>19</v>
      </c>
      <c r="F12" s="193"/>
      <c r="G12" s="192" t="s">
        <v>18</v>
      </c>
      <c r="H12" s="193"/>
      <c r="I12" s="194" t="s">
        <v>19</v>
      </c>
      <c r="J12" s="193"/>
      <c r="K12" s="192" t="s">
        <v>18</v>
      </c>
      <c r="L12" s="193"/>
      <c r="M12" s="194" t="s">
        <v>19</v>
      </c>
      <c r="N12" s="193"/>
      <c r="O12" s="195" t="s">
        <v>18</v>
      </c>
      <c r="P12" s="196"/>
      <c r="Q12" s="197" t="s">
        <v>19</v>
      </c>
      <c r="R12" s="197"/>
    </row>
    <row r="13" spans="1:203" s="49" customFormat="1" ht="5.25" customHeight="1" x14ac:dyDescent="0.45">
      <c r="A13" s="52"/>
      <c r="B13" s="53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spans="1:203" s="49" customFormat="1" ht="24" customHeight="1" x14ac:dyDescent="0.3">
      <c r="A14" s="21" t="s">
        <v>9</v>
      </c>
      <c r="B14" s="54"/>
      <c r="C14" s="122">
        <f>SUM(G14+K14+O14+'ตาราง 14.2 (ต่อ)'!C14+'ตาราง 14.2 (ต่อ)'!G14+'ตาราง 14.2 (ต่อ)'!K14)</f>
        <v>2986883.38</v>
      </c>
      <c r="D14" s="83"/>
      <c r="E14" s="83">
        <f>SUM(I14+M14+Q14+'ตาราง 14.2 (ต่อ)'!E14+'ตาราง 14.2 (ต่อ)'!I14,+'ตาราง 14.2 (ต่อ)'!M14)</f>
        <v>123562331.51000001</v>
      </c>
      <c r="F14" s="83"/>
      <c r="G14" s="122">
        <f>SUM(G15:G22)</f>
        <v>1709680.19</v>
      </c>
      <c r="H14" s="84"/>
      <c r="I14" s="83">
        <f>SUM(I15:I22)</f>
        <v>46885472.630000003</v>
      </c>
      <c r="J14" s="83"/>
      <c r="K14" s="122">
        <f>SUM(K15:K22)</f>
        <v>376732.15999999997</v>
      </c>
      <c r="L14" s="83"/>
      <c r="M14" s="83">
        <f>SUM(M15:M22)</f>
        <v>24966955.699999999</v>
      </c>
      <c r="N14" s="83"/>
      <c r="O14" s="122">
        <f>SUM(O15:O22)</f>
        <v>38927.5</v>
      </c>
      <c r="P14" s="83"/>
      <c r="Q14" s="83">
        <f>SUM(Q15:Q22)</f>
        <v>1573827.86</v>
      </c>
      <c r="R14" s="83"/>
    </row>
    <row r="15" spans="1:203" s="49" customFormat="1" ht="24" customHeight="1" x14ac:dyDescent="0.3">
      <c r="A15" s="18"/>
      <c r="B15" s="9" t="s">
        <v>72</v>
      </c>
      <c r="C15" s="122">
        <f>SUM(G15+K15+O15+'ตาราง 14.2 (ต่อ)'!C15+'ตาราง 14.2 (ต่อ)'!G15+'ตาราง 14.2 (ต่อ)'!K15)</f>
        <v>305.3</v>
      </c>
      <c r="D15" s="7"/>
      <c r="E15" s="83">
        <f>SUM(I15+M15+Q15+'ตาราง 14.2 (ต่อ)'!E15+'ตาราง 14.2 (ต่อ)'!I15,+'ตาราง 14.2 (ต่อ)'!M15)</f>
        <v>20846.530000000002</v>
      </c>
      <c r="F15" s="6"/>
      <c r="G15" s="125">
        <v>145.36000000000001</v>
      </c>
      <c r="H15" s="7"/>
      <c r="I15" s="136">
        <v>8049.34</v>
      </c>
      <c r="J15" s="7"/>
      <c r="K15" s="125">
        <v>28.8</v>
      </c>
      <c r="L15" s="7"/>
      <c r="M15" s="136">
        <v>2229.9499999999998</v>
      </c>
      <c r="N15" s="7"/>
      <c r="O15" s="125">
        <v>1.57</v>
      </c>
      <c r="P15" s="7"/>
      <c r="Q15" s="136">
        <v>708.09</v>
      </c>
      <c r="R15" s="6"/>
    </row>
    <row r="16" spans="1:203" s="49" customFormat="1" ht="24" customHeight="1" x14ac:dyDescent="0.3">
      <c r="A16" s="18"/>
      <c r="B16" s="9" t="s">
        <v>89</v>
      </c>
      <c r="C16" s="122">
        <f>SUM(G16+K16+O16+'ตาราง 14.2 (ต่อ)'!C16+'ตาราง 14.2 (ต่อ)'!G16+'ตาราง 14.2 (ต่อ)'!K16)</f>
        <v>59083.63</v>
      </c>
      <c r="D16" s="6"/>
      <c r="E16" s="83">
        <f>SUM(I16+M16+Q16+'ตาราง 14.2 (ต่อ)'!E16+'ตาราง 14.2 (ต่อ)'!I16,+'ตาราง 14.2 (ต่อ)'!M16)</f>
        <v>2317317.9700000002</v>
      </c>
      <c r="F16" s="6"/>
      <c r="G16" s="125">
        <v>49900.83</v>
      </c>
      <c r="H16" s="7"/>
      <c r="I16" s="136">
        <v>1736094.53</v>
      </c>
      <c r="J16" s="6"/>
      <c r="K16" s="125">
        <v>2260.5300000000002</v>
      </c>
      <c r="L16" s="6"/>
      <c r="M16" s="136">
        <v>169037.05</v>
      </c>
      <c r="N16" s="6"/>
      <c r="O16" s="125">
        <v>299.58</v>
      </c>
      <c r="P16" s="7"/>
      <c r="Q16" s="136">
        <v>15764.33</v>
      </c>
      <c r="R16" s="6"/>
    </row>
    <row r="17" spans="1:20" s="49" customFormat="1" ht="24" customHeight="1" x14ac:dyDescent="0.3">
      <c r="A17" s="18"/>
      <c r="B17" s="9" t="s">
        <v>88</v>
      </c>
      <c r="C17" s="122">
        <f>SUM(G17+K17+O17+'ตาราง 14.2 (ต่อ)'!C17+'ตาราง 14.2 (ต่อ)'!G17+'ตาราง 14.2 (ต่อ)'!K17)</f>
        <v>146154.75</v>
      </c>
      <c r="D17" s="6"/>
      <c r="E17" s="83">
        <f>SUM(I17+M17+Q17+'ตาราง 14.2 (ต่อ)'!E17+'ตาราง 14.2 (ต่อ)'!I17,+'ตาราง 14.2 (ต่อ)'!M17)</f>
        <v>5434554.1900000004</v>
      </c>
      <c r="F17" s="6"/>
      <c r="G17" s="125">
        <v>121071.14</v>
      </c>
      <c r="H17" s="7"/>
      <c r="I17" s="136">
        <v>3787162.99</v>
      </c>
      <c r="J17" s="7"/>
      <c r="K17" s="125">
        <v>6768.25</v>
      </c>
      <c r="L17" s="6"/>
      <c r="M17" s="136">
        <v>520130.81</v>
      </c>
      <c r="N17" s="6"/>
      <c r="O17" s="125">
        <v>923.48</v>
      </c>
      <c r="P17" s="6"/>
      <c r="Q17" s="136">
        <v>32605.63</v>
      </c>
      <c r="R17" s="6"/>
    </row>
    <row r="18" spans="1:20" s="49" customFormat="1" ht="24" customHeight="1" x14ac:dyDescent="0.3">
      <c r="A18" s="18"/>
      <c r="B18" s="9" t="s">
        <v>87</v>
      </c>
      <c r="C18" s="122">
        <f>SUM(G18+K18+O18+'ตาราง 14.2 (ต่อ)'!C18+'ตาราง 14.2 (ต่อ)'!G18+'ตาราง 14.2 (ต่อ)'!K18)</f>
        <v>608506.24</v>
      </c>
      <c r="D18" s="6"/>
      <c r="E18" s="83">
        <f>SUM(I18+M18+Q18+'ตาราง 14.2 (ต่อ)'!E18+'ตาราง 14.2 (ต่อ)'!I18,+'ตาราง 14.2 (ต่อ)'!M18)</f>
        <v>22839176.719999999</v>
      </c>
      <c r="F18" s="6"/>
      <c r="G18" s="125">
        <v>453369.31</v>
      </c>
      <c r="H18" s="7"/>
      <c r="I18" s="136">
        <v>13221320</v>
      </c>
      <c r="J18" s="6"/>
      <c r="K18" s="125">
        <v>43776.51</v>
      </c>
      <c r="L18" s="6"/>
      <c r="M18" s="136">
        <v>3203100.11</v>
      </c>
      <c r="N18" s="6"/>
      <c r="O18" s="125">
        <v>4316.97</v>
      </c>
      <c r="P18" s="6"/>
      <c r="Q18" s="136">
        <v>180458.4</v>
      </c>
      <c r="R18" s="6"/>
    </row>
    <row r="19" spans="1:20" s="49" customFormat="1" ht="24" customHeight="1" x14ac:dyDescent="0.3">
      <c r="A19" s="18"/>
      <c r="B19" s="9" t="s">
        <v>86</v>
      </c>
      <c r="C19" s="122">
        <f>SUM(G19+K19+O19+'ตาราง 14.2 (ต่อ)'!C19+'ตาราง 14.2 (ต่อ)'!G19+'ตาราง 14.2 (ต่อ)'!K19)</f>
        <v>1047385.3300000001</v>
      </c>
      <c r="D19" s="6"/>
      <c r="E19" s="83">
        <f>SUM(I19+M19+Q19+'ตาราง 14.2 (ต่อ)'!E19+'ตาราง 14.2 (ต่อ)'!I19,+'ตาราง 14.2 (ต่อ)'!M19)</f>
        <v>41753331.310000002</v>
      </c>
      <c r="F19" s="6"/>
      <c r="G19" s="125">
        <v>642846.18000000005</v>
      </c>
      <c r="H19" s="7"/>
      <c r="I19" s="136">
        <v>17052507.100000001</v>
      </c>
      <c r="J19" s="6"/>
      <c r="K19" s="125">
        <v>124245.29</v>
      </c>
      <c r="L19" s="6"/>
      <c r="M19" s="136">
        <v>8640085.0800000001</v>
      </c>
      <c r="N19" s="6"/>
      <c r="O19" s="125">
        <v>12170.48</v>
      </c>
      <c r="P19" s="6"/>
      <c r="Q19" s="136">
        <v>427876.59</v>
      </c>
      <c r="R19" s="6"/>
      <c r="T19" s="122"/>
    </row>
    <row r="20" spans="1:20" s="49" customFormat="1" ht="24" customHeight="1" x14ac:dyDescent="0.3">
      <c r="A20" s="18"/>
      <c r="B20" s="9" t="s">
        <v>85</v>
      </c>
      <c r="C20" s="122">
        <f>SUM(G20+K20+O20+'ตาราง 14.2 (ต่อ)'!C20+'ตาราง 14.2 (ต่อ)'!G20+'ตาราง 14.2 (ต่อ)'!K20)</f>
        <v>530787.23</v>
      </c>
      <c r="D20" s="6"/>
      <c r="E20" s="83">
        <f>SUM(I20+M20+Q20+'ตาราง 14.2 (ต่อ)'!E20+'ตาราง 14.2 (ต่อ)'!I20,+'ตาราง 14.2 (ต่อ)'!M20)</f>
        <v>21249785.029999997</v>
      </c>
      <c r="F20" s="6"/>
      <c r="G20" s="125">
        <v>260689.22</v>
      </c>
      <c r="H20" s="7"/>
      <c r="I20" s="136">
        <v>6482388.3600000003</v>
      </c>
      <c r="J20" s="7"/>
      <c r="K20" s="125">
        <v>79575.98</v>
      </c>
      <c r="L20" s="6"/>
      <c r="M20" s="136">
        <v>4916373.6900000004</v>
      </c>
      <c r="N20" s="6"/>
      <c r="O20" s="125">
        <v>8008.78</v>
      </c>
      <c r="P20" s="6"/>
      <c r="Q20" s="136">
        <v>236429.62</v>
      </c>
      <c r="R20" s="6"/>
    </row>
    <row r="21" spans="1:20" s="49" customFormat="1" ht="24" customHeight="1" x14ac:dyDescent="0.3">
      <c r="A21" s="18"/>
      <c r="B21" s="9" t="s">
        <v>84</v>
      </c>
      <c r="C21" s="122">
        <f>SUM(G21+K21+O21+'ตาราง 14.2 (ต่อ)'!C21+'ตาราง 14.2 (ต่อ)'!G21+'ตาราง 14.2 (ต่อ)'!K21)</f>
        <v>478678.27</v>
      </c>
      <c r="D21" s="6"/>
      <c r="E21" s="83">
        <f>SUM(I21+M21+Q21+'ตาราง 14.2 (ต่อ)'!E21+'ตาราง 14.2 (ต่อ)'!I21,+'ตาราง 14.2 (ต่อ)'!M21)</f>
        <v>22494911.09</v>
      </c>
      <c r="F21" s="6"/>
      <c r="G21" s="125">
        <v>166470.92000000001</v>
      </c>
      <c r="H21" s="7"/>
      <c r="I21" s="136">
        <v>4208345.72</v>
      </c>
      <c r="J21" s="7"/>
      <c r="K21" s="125">
        <v>96493.64</v>
      </c>
      <c r="L21" s="6"/>
      <c r="M21" s="136">
        <v>6415674.3799999999</v>
      </c>
      <c r="N21" s="6"/>
      <c r="O21" s="125">
        <v>10450.76</v>
      </c>
      <c r="P21" s="6"/>
      <c r="Q21" s="136">
        <v>317868.5</v>
      </c>
      <c r="R21" s="6"/>
    </row>
    <row r="22" spans="1:20" s="49" customFormat="1" ht="24" customHeight="1" x14ac:dyDescent="0.3">
      <c r="A22" s="18"/>
      <c r="B22" s="81" t="s">
        <v>109</v>
      </c>
      <c r="C22" s="122">
        <f>SUM(G22+K22+O22+'ตาราง 14.2 (ต่อ)'!C22+'ตาราง 14.2 (ต่อ)'!G22+'ตาราง 14.2 (ต่อ)'!K22)</f>
        <v>115982.63</v>
      </c>
      <c r="D22" s="6"/>
      <c r="E22" s="83">
        <f>SUM(I22+M22+Q22+'ตาราง 14.2 (ต่อ)'!E22+'ตาราง 14.2 (ต่อ)'!I22,+'ตาราง 14.2 (ต่อ)'!M22)</f>
        <v>7452408.6699999999</v>
      </c>
      <c r="F22" s="6"/>
      <c r="G22" s="125">
        <v>15187.23</v>
      </c>
      <c r="H22" s="7"/>
      <c r="I22" s="136">
        <v>389604.59</v>
      </c>
      <c r="J22" s="7"/>
      <c r="K22" s="125">
        <v>23583.16</v>
      </c>
      <c r="L22" s="6"/>
      <c r="M22" s="136">
        <v>1100324.6299999999</v>
      </c>
      <c r="N22" s="6"/>
      <c r="O22" s="125">
        <v>2755.88</v>
      </c>
      <c r="P22" s="6"/>
      <c r="Q22" s="136">
        <v>362116.7</v>
      </c>
      <c r="R22" s="6"/>
    </row>
    <row r="23" spans="1:20" s="49" customFormat="1" ht="17.25" x14ac:dyDescent="0.45">
      <c r="A23" s="50"/>
      <c r="B23" s="51"/>
      <c r="C23" s="55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spans="1:20" s="49" customFormat="1" ht="17.25" x14ac:dyDescent="0.45"/>
    <row r="25" spans="1:20" s="49" customFormat="1" ht="17.25" x14ac:dyDescent="0.45">
      <c r="C25" s="126"/>
    </row>
    <row r="26" spans="1:20" s="49" customFormat="1" ht="17.25" x14ac:dyDescent="0.45"/>
    <row r="27" spans="1:20" s="49" customFormat="1" ht="17.25" x14ac:dyDescent="0.45"/>
    <row r="28" spans="1:20" s="49" customFormat="1" ht="21" x14ac:dyDescent="0.45">
      <c r="R28" s="110">
        <v>101</v>
      </c>
    </row>
    <row r="29" spans="1:20" s="49" customFormat="1" ht="17.25" x14ac:dyDescent="0.45"/>
    <row r="30" spans="1:20" s="49" customFormat="1" ht="17.25" x14ac:dyDescent="0.45"/>
    <row r="31" spans="1:20" s="49" customFormat="1" ht="17.25" x14ac:dyDescent="0.45"/>
    <row r="32" spans="1:20" s="49" customFormat="1" ht="17.25" x14ac:dyDescent="0.45"/>
    <row r="33" s="49" customFormat="1" ht="17.25" x14ac:dyDescent="0.45"/>
    <row r="34" s="49" customFormat="1" ht="17.25" x14ac:dyDescent="0.45"/>
    <row r="35" s="49" customFormat="1" ht="17.25" x14ac:dyDescent="0.45"/>
    <row r="36" s="49" customFormat="1" ht="17.25" x14ac:dyDescent="0.45"/>
    <row r="37" s="49" customFormat="1" ht="17.25" x14ac:dyDescent="0.45"/>
    <row r="38" s="49" customFormat="1" ht="17.25" x14ac:dyDescent="0.45"/>
    <row r="39" s="49" customFormat="1" ht="17.25" x14ac:dyDescent="0.45"/>
    <row r="40" s="49" customFormat="1" ht="17.25" x14ac:dyDescent="0.45"/>
    <row r="41" s="49" customFormat="1" ht="17.25" x14ac:dyDescent="0.45"/>
    <row r="42" s="49" customFormat="1" ht="17.25" x14ac:dyDescent="0.45"/>
    <row r="43" s="49" customFormat="1" ht="17.25" x14ac:dyDescent="0.45"/>
    <row r="44" s="49" customFormat="1" ht="17.25" x14ac:dyDescent="0.45"/>
    <row r="45" s="49" customFormat="1" ht="17.25" x14ac:dyDescent="0.45"/>
    <row r="46" s="49" customFormat="1" ht="17.25" x14ac:dyDescent="0.45"/>
    <row r="47" s="49" customFormat="1" ht="17.25" x14ac:dyDescent="0.45"/>
    <row r="48" s="49" customFormat="1" ht="17.25" x14ac:dyDescent="0.45"/>
    <row r="49" s="49" customFormat="1" ht="17.25" x14ac:dyDescent="0.45"/>
    <row r="50" s="49" customFormat="1" ht="17.25" x14ac:dyDescent="0.45"/>
    <row r="51" s="49" customFormat="1" ht="17.25" x14ac:dyDescent="0.45"/>
    <row r="52" s="49" customFormat="1" ht="17.25" x14ac:dyDescent="0.45"/>
    <row r="53" s="49" customFormat="1" ht="17.25" x14ac:dyDescent="0.45"/>
    <row r="54" s="49" customFormat="1" ht="17.25" x14ac:dyDescent="0.45"/>
    <row r="55" s="49" customFormat="1" ht="17.25" x14ac:dyDescent="0.45"/>
    <row r="56" s="49" customFormat="1" ht="17.25" x14ac:dyDescent="0.45"/>
  </sheetData>
  <mergeCells count="36">
    <mergeCell ref="O11:P11"/>
    <mergeCell ref="Q11:R11"/>
    <mergeCell ref="C12:D12"/>
    <mergeCell ref="E12:F12"/>
    <mergeCell ref="G12:H12"/>
    <mergeCell ref="I12:J12"/>
    <mergeCell ref="K12:L12"/>
    <mergeCell ref="M12:N12"/>
    <mergeCell ref="O12:P12"/>
    <mergeCell ref="Q12:R12"/>
    <mergeCell ref="M10:N10"/>
    <mergeCell ref="O10:P10"/>
    <mergeCell ref="Q10:R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O7:R7"/>
    <mergeCell ref="O8:R8"/>
    <mergeCell ref="A8:B8"/>
    <mergeCell ref="A9:B9"/>
    <mergeCell ref="C8:F8"/>
    <mergeCell ref="C7:F7"/>
    <mergeCell ref="G7:J7"/>
    <mergeCell ref="G8:J8"/>
    <mergeCell ref="K7:N7"/>
    <mergeCell ref="K8:N8"/>
  </mergeCells>
  <pageMargins left="0.31496062992125984" right="0.31496062992125984" top="0.59055118110236227" bottom="0.31496062992125984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6"/>
  <sheetViews>
    <sheetView zoomScale="85" zoomScaleNormal="85" workbookViewId="0">
      <selection activeCell="O2" sqref="O2"/>
    </sheetView>
  </sheetViews>
  <sheetFormatPr defaultRowHeight="18.75" x14ac:dyDescent="0.45"/>
  <cols>
    <col min="1" max="1" width="5.6640625" style="42" customWidth="1"/>
    <col min="2" max="2" width="32.6640625" style="42" customWidth="1"/>
    <col min="3" max="3" width="12.83203125" style="42" customWidth="1"/>
    <col min="4" max="4" width="9" style="42" customWidth="1"/>
    <col min="5" max="5" width="13" style="42" customWidth="1"/>
    <col min="6" max="6" width="9" style="42" customWidth="1"/>
    <col min="7" max="7" width="12.5" style="42" customWidth="1"/>
    <col min="8" max="8" width="8.6640625" style="42" customWidth="1"/>
    <col min="9" max="9" width="14.6640625" style="42" customWidth="1"/>
    <col min="10" max="10" width="3" style="42" customWidth="1"/>
    <col min="11" max="11" width="13" style="42" customWidth="1"/>
    <col min="12" max="12" width="9.83203125" style="42" customWidth="1"/>
    <col min="13" max="13" width="13.83203125" style="42" customWidth="1"/>
    <col min="14" max="14" width="7.5" style="42" customWidth="1"/>
    <col min="15" max="15" width="4.6640625" style="42" customWidth="1"/>
    <col min="16" max="16384" width="9.33203125" style="42"/>
  </cols>
  <sheetData>
    <row r="1" spans="1:239" ht="21" x14ac:dyDescent="0.45">
      <c r="O1" s="82">
        <v>102</v>
      </c>
    </row>
    <row r="2" spans="1:239" ht="19.5" x14ac:dyDescent="0.45">
      <c r="B2" s="79"/>
      <c r="C2" s="43"/>
      <c r="D2" s="43"/>
      <c r="E2" s="43"/>
      <c r="F2" s="43"/>
      <c r="G2" s="43"/>
      <c r="H2" s="43"/>
      <c r="I2" s="43"/>
      <c r="J2" s="43"/>
      <c r="K2" s="43"/>
      <c r="M2" s="57" t="s">
        <v>29</v>
      </c>
      <c r="N2" s="44" t="s">
        <v>32</v>
      </c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</row>
    <row r="3" spans="1:239" x14ac:dyDescent="0.45">
      <c r="M3" s="58" t="s">
        <v>30</v>
      </c>
      <c r="N3" s="43" t="s">
        <v>35</v>
      </c>
    </row>
    <row r="4" spans="1:239" ht="19.5" x14ac:dyDescent="0.45">
      <c r="B4" s="79" t="s">
        <v>135</v>
      </c>
      <c r="C4" s="43"/>
      <c r="D4" s="43"/>
      <c r="E4" s="43"/>
      <c r="F4" s="43"/>
      <c r="G4" s="43"/>
      <c r="H4" s="43"/>
      <c r="I4" s="43"/>
      <c r="J4" s="43"/>
      <c r="K4" s="45"/>
      <c r="M4" s="57" t="s">
        <v>15</v>
      </c>
      <c r="N4" s="44" t="s">
        <v>33</v>
      </c>
    </row>
    <row r="5" spans="1:239" ht="19.5" x14ac:dyDescent="0.45">
      <c r="B5" s="80" t="s">
        <v>136</v>
      </c>
      <c r="K5" s="45"/>
      <c r="M5" s="57" t="s">
        <v>31</v>
      </c>
      <c r="N5" s="44" t="s">
        <v>34</v>
      </c>
    </row>
    <row r="6" spans="1:239" ht="6.75" customHeight="1" x14ac:dyDescent="0.45">
      <c r="A6" s="46"/>
      <c r="L6" s="44"/>
      <c r="N6" s="46"/>
    </row>
    <row r="7" spans="1:239" s="61" customFormat="1" ht="21" customHeight="1" x14ac:dyDescent="0.3">
      <c r="A7" s="59"/>
      <c r="B7" s="60"/>
      <c r="C7" s="208" t="s">
        <v>26</v>
      </c>
      <c r="D7" s="208"/>
      <c r="E7" s="208"/>
      <c r="F7" s="191"/>
      <c r="G7" s="198" t="s">
        <v>79</v>
      </c>
      <c r="H7" s="199"/>
      <c r="I7" s="199"/>
      <c r="J7" s="200"/>
      <c r="K7" s="198" t="s">
        <v>80</v>
      </c>
      <c r="L7" s="199"/>
      <c r="M7" s="199"/>
      <c r="N7" s="199"/>
      <c r="O7" s="22"/>
      <c r="P7" s="22"/>
    </row>
    <row r="8" spans="1:239" s="61" customFormat="1" ht="21" customHeight="1" x14ac:dyDescent="0.3">
      <c r="A8" s="174"/>
      <c r="B8" s="207"/>
      <c r="C8" s="168" t="s">
        <v>27</v>
      </c>
      <c r="D8" s="168"/>
      <c r="E8" s="168"/>
      <c r="F8" s="188"/>
      <c r="G8" s="201"/>
      <c r="H8" s="202"/>
      <c r="I8" s="202"/>
      <c r="J8" s="203"/>
      <c r="K8" s="201"/>
      <c r="L8" s="202"/>
      <c r="M8" s="202"/>
      <c r="N8" s="202"/>
      <c r="O8" s="22"/>
      <c r="P8" s="22"/>
    </row>
    <row r="9" spans="1:239" s="61" customFormat="1" ht="21" customHeight="1" x14ac:dyDescent="0.3">
      <c r="A9" s="168" t="s">
        <v>10</v>
      </c>
      <c r="B9" s="188"/>
      <c r="C9" s="195" t="s">
        <v>28</v>
      </c>
      <c r="D9" s="197"/>
      <c r="E9" s="197"/>
      <c r="F9" s="196"/>
      <c r="G9" s="204"/>
      <c r="H9" s="205"/>
      <c r="I9" s="205"/>
      <c r="J9" s="206"/>
      <c r="K9" s="204"/>
      <c r="L9" s="205"/>
      <c r="M9" s="205"/>
      <c r="N9" s="205"/>
      <c r="O9" s="22"/>
      <c r="P9" s="22"/>
    </row>
    <row r="10" spans="1:239" s="61" customFormat="1" ht="21" customHeight="1" x14ac:dyDescent="0.3">
      <c r="A10" s="174" t="s">
        <v>11</v>
      </c>
      <c r="B10" s="207"/>
      <c r="C10" s="190" t="s">
        <v>14</v>
      </c>
      <c r="D10" s="191"/>
      <c r="E10" s="168" t="s">
        <v>15</v>
      </c>
      <c r="F10" s="188"/>
      <c r="G10" s="190" t="s">
        <v>14</v>
      </c>
      <c r="H10" s="191"/>
      <c r="I10" s="168" t="s">
        <v>15</v>
      </c>
      <c r="J10" s="188"/>
      <c r="K10" s="190" t="s">
        <v>14</v>
      </c>
      <c r="L10" s="191"/>
      <c r="M10" s="190" t="s">
        <v>15</v>
      </c>
      <c r="N10" s="208"/>
      <c r="O10" s="62"/>
      <c r="P10" s="62"/>
    </row>
    <row r="11" spans="1:239" s="61" customFormat="1" ht="21" customHeight="1" x14ac:dyDescent="0.3">
      <c r="A11" s="174"/>
      <c r="B11" s="207"/>
      <c r="C11" s="63" t="s">
        <v>16</v>
      </c>
      <c r="D11" s="64"/>
      <c r="E11" s="168" t="s">
        <v>17</v>
      </c>
      <c r="F11" s="188"/>
      <c r="G11" s="180" t="s">
        <v>16</v>
      </c>
      <c r="H11" s="184"/>
      <c r="I11" s="181" t="s">
        <v>17</v>
      </c>
      <c r="J11" s="184"/>
      <c r="K11" s="189" t="s">
        <v>16</v>
      </c>
      <c r="L11" s="188"/>
      <c r="M11" s="189" t="s">
        <v>17</v>
      </c>
      <c r="N11" s="168"/>
      <c r="O11" s="62"/>
      <c r="P11" s="62"/>
    </row>
    <row r="12" spans="1:239" s="61" customFormat="1" ht="21" customHeight="1" x14ac:dyDescent="0.3">
      <c r="A12" s="65"/>
      <c r="B12" s="66"/>
      <c r="C12" s="67" t="s">
        <v>18</v>
      </c>
      <c r="D12" s="68"/>
      <c r="E12" s="197" t="s">
        <v>19</v>
      </c>
      <c r="F12" s="196"/>
      <c r="G12" s="192" t="s">
        <v>18</v>
      </c>
      <c r="H12" s="193"/>
      <c r="I12" s="194" t="s">
        <v>19</v>
      </c>
      <c r="J12" s="193"/>
      <c r="K12" s="195" t="s">
        <v>18</v>
      </c>
      <c r="L12" s="196"/>
      <c r="M12" s="195" t="s">
        <v>19</v>
      </c>
      <c r="N12" s="197"/>
      <c r="O12" s="62"/>
      <c r="P12" s="62"/>
    </row>
    <row r="13" spans="1:239" s="49" customFormat="1" ht="5.25" customHeight="1" x14ac:dyDescent="0.45">
      <c r="A13" s="52"/>
      <c r="B13" s="53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O13" s="52"/>
      <c r="P13" s="52"/>
    </row>
    <row r="14" spans="1:239" s="49" customFormat="1" ht="24" customHeight="1" x14ac:dyDescent="0.3">
      <c r="A14" s="21" t="s">
        <v>9</v>
      </c>
      <c r="B14" s="54"/>
      <c r="C14" s="122">
        <f>SUM(C15:C22)</f>
        <v>5671.2199999999993</v>
      </c>
      <c r="D14" s="84"/>
      <c r="E14" s="83">
        <f>SUM(E15:E22)</f>
        <v>578393.18999999994</v>
      </c>
      <c r="F14" s="83"/>
      <c r="G14" s="122">
        <f>SUM(G15:G22)</f>
        <v>855677.4</v>
      </c>
      <c r="H14" s="84"/>
      <c r="I14" s="83">
        <f>SUM(I15:I22)</f>
        <v>49553616.090000004</v>
      </c>
      <c r="J14" s="83"/>
      <c r="K14" s="122">
        <f>SUM(K15:K22)</f>
        <v>194.91</v>
      </c>
      <c r="L14" s="84"/>
      <c r="M14" s="83">
        <f>SUM(M15:M22)</f>
        <v>4066.04</v>
      </c>
      <c r="N14" s="86"/>
      <c r="O14" s="52"/>
      <c r="P14" s="52"/>
    </row>
    <row r="15" spans="1:239" s="49" customFormat="1" ht="24" customHeight="1" x14ac:dyDescent="0.3">
      <c r="A15" s="18"/>
      <c r="B15" s="9" t="s">
        <v>96</v>
      </c>
      <c r="C15" s="119">
        <v>52.21</v>
      </c>
      <c r="D15" s="7"/>
      <c r="E15" s="130">
        <v>4519.29</v>
      </c>
      <c r="F15" s="7"/>
      <c r="G15" s="119">
        <v>77.36</v>
      </c>
      <c r="H15" s="7"/>
      <c r="I15" s="130">
        <v>5339.86</v>
      </c>
      <c r="J15" s="7"/>
      <c r="K15" s="119">
        <v>0</v>
      </c>
      <c r="L15" s="7"/>
      <c r="M15" s="130">
        <v>0</v>
      </c>
      <c r="N15" s="52"/>
      <c r="O15" s="52"/>
      <c r="P15" s="52"/>
    </row>
    <row r="16" spans="1:239" s="49" customFormat="1" ht="24" customHeight="1" x14ac:dyDescent="0.3">
      <c r="A16" s="18"/>
      <c r="B16" s="9" t="s">
        <v>95</v>
      </c>
      <c r="C16" s="119">
        <v>368.27</v>
      </c>
      <c r="D16" s="7"/>
      <c r="E16" s="130">
        <v>42944.95</v>
      </c>
      <c r="F16" s="7"/>
      <c r="G16" s="119">
        <v>6254.42</v>
      </c>
      <c r="H16" s="7"/>
      <c r="I16" s="130">
        <v>353477.11</v>
      </c>
      <c r="J16" s="7"/>
      <c r="K16" s="119">
        <v>0</v>
      </c>
      <c r="L16" s="7"/>
      <c r="M16" s="130">
        <v>0</v>
      </c>
      <c r="N16" s="52"/>
      <c r="O16" s="52"/>
      <c r="P16" s="52"/>
    </row>
    <row r="17" spans="1:18" s="49" customFormat="1" ht="24" customHeight="1" x14ac:dyDescent="0.3">
      <c r="A17" s="18"/>
      <c r="B17" s="9" t="s">
        <v>94</v>
      </c>
      <c r="C17" s="119">
        <v>492.69</v>
      </c>
      <c r="D17" s="7"/>
      <c r="E17" s="130">
        <v>44025.09</v>
      </c>
      <c r="F17" s="7"/>
      <c r="G17" s="119">
        <v>16871.91</v>
      </c>
      <c r="H17" s="7"/>
      <c r="I17" s="130">
        <v>1047901.73</v>
      </c>
      <c r="J17" s="7"/>
      <c r="K17" s="119">
        <v>27.28</v>
      </c>
      <c r="L17" s="7"/>
      <c r="M17" s="130">
        <v>2727.94</v>
      </c>
      <c r="N17" s="52"/>
      <c r="O17" s="52"/>
      <c r="P17" s="52"/>
    </row>
    <row r="18" spans="1:18" s="49" customFormat="1" ht="24" customHeight="1" x14ac:dyDescent="0.3">
      <c r="A18" s="18"/>
      <c r="B18" s="9" t="s">
        <v>93</v>
      </c>
      <c r="C18" s="119">
        <v>1142.74</v>
      </c>
      <c r="D18" s="7"/>
      <c r="E18" s="130">
        <v>68020.83</v>
      </c>
      <c r="F18" s="7"/>
      <c r="G18" s="119">
        <v>105900.71</v>
      </c>
      <c r="H18" s="7"/>
      <c r="I18" s="130">
        <v>6166277.3799999999</v>
      </c>
      <c r="J18" s="7"/>
      <c r="K18" s="119">
        <v>0</v>
      </c>
      <c r="L18" s="7"/>
      <c r="M18" s="130">
        <v>0</v>
      </c>
      <c r="N18" s="52"/>
      <c r="O18" s="52"/>
      <c r="P18" s="52"/>
    </row>
    <row r="19" spans="1:18" s="49" customFormat="1" ht="24" customHeight="1" x14ac:dyDescent="0.3">
      <c r="A19" s="18"/>
      <c r="B19" s="9" t="s">
        <v>92</v>
      </c>
      <c r="C19" s="119">
        <v>1594.31</v>
      </c>
      <c r="D19" s="7"/>
      <c r="E19" s="130">
        <v>48005.27</v>
      </c>
      <c r="F19" s="7"/>
      <c r="G19" s="119">
        <v>266490.07</v>
      </c>
      <c r="H19" s="7"/>
      <c r="I19" s="130">
        <v>15584467.25</v>
      </c>
      <c r="J19" s="6"/>
      <c r="K19" s="119">
        <v>39</v>
      </c>
      <c r="L19" s="7"/>
      <c r="M19" s="130">
        <v>390.02</v>
      </c>
      <c r="N19" s="52"/>
      <c r="O19" s="52"/>
      <c r="P19" s="52"/>
      <c r="R19" s="122"/>
    </row>
    <row r="20" spans="1:18" s="49" customFormat="1" ht="24" customHeight="1" x14ac:dyDescent="0.3">
      <c r="A20" s="18"/>
      <c r="B20" s="9" t="s">
        <v>91</v>
      </c>
      <c r="C20" s="119">
        <v>585.44000000000005</v>
      </c>
      <c r="D20" s="7"/>
      <c r="E20" s="130">
        <v>22937.79</v>
      </c>
      <c r="F20" s="7"/>
      <c r="G20" s="119">
        <v>181839.62</v>
      </c>
      <c r="H20" s="7"/>
      <c r="I20" s="130">
        <v>9590707.4900000002</v>
      </c>
      <c r="J20" s="7"/>
      <c r="K20" s="119">
        <v>88.19</v>
      </c>
      <c r="L20" s="7"/>
      <c r="M20" s="130">
        <v>948.08</v>
      </c>
      <c r="N20" s="52"/>
      <c r="O20" s="52"/>
      <c r="P20" s="52"/>
    </row>
    <row r="21" spans="1:18" s="49" customFormat="1" ht="24" customHeight="1" x14ac:dyDescent="0.3">
      <c r="A21" s="18"/>
      <c r="B21" s="9" t="s">
        <v>90</v>
      </c>
      <c r="C21" s="119">
        <v>950.81</v>
      </c>
      <c r="D21" s="7"/>
      <c r="E21" s="130">
        <v>277600.88</v>
      </c>
      <c r="F21" s="7"/>
      <c r="G21" s="119">
        <v>204271.7</v>
      </c>
      <c r="H21" s="7"/>
      <c r="I21" s="130">
        <v>11275421.609999999</v>
      </c>
      <c r="J21" s="7"/>
      <c r="K21" s="119">
        <v>40.44</v>
      </c>
      <c r="L21" s="7"/>
      <c r="M21" s="130">
        <v>0</v>
      </c>
      <c r="N21" s="52"/>
      <c r="O21" s="52"/>
      <c r="P21" s="52"/>
    </row>
    <row r="22" spans="1:18" s="49" customFormat="1" ht="24" customHeight="1" x14ac:dyDescent="0.3">
      <c r="A22" s="18"/>
      <c r="B22" s="81" t="s">
        <v>110</v>
      </c>
      <c r="C22" s="119">
        <v>484.75</v>
      </c>
      <c r="D22" s="7"/>
      <c r="E22" s="130">
        <v>70339.09</v>
      </c>
      <c r="F22" s="7"/>
      <c r="G22" s="119">
        <v>73971.61</v>
      </c>
      <c r="H22" s="7"/>
      <c r="I22" s="130">
        <v>5530023.6600000001</v>
      </c>
      <c r="J22" s="7"/>
      <c r="K22" s="119">
        <v>0</v>
      </c>
      <c r="L22" s="7"/>
      <c r="M22" s="130">
        <v>0</v>
      </c>
      <c r="N22" s="52"/>
      <c r="O22" s="52"/>
      <c r="P22" s="52"/>
    </row>
    <row r="23" spans="1:18" s="49" customFormat="1" ht="17.25" x14ac:dyDescent="0.45">
      <c r="A23" s="50"/>
      <c r="B23" s="51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2"/>
      <c r="P23" s="52"/>
    </row>
    <row r="24" spans="1:18" s="49" customFormat="1" ht="17.25" x14ac:dyDescent="0.45">
      <c r="O24" s="52"/>
    </row>
    <row r="25" spans="1:18" s="49" customFormat="1" ht="17.25" x14ac:dyDescent="0.45"/>
    <row r="26" spans="1:18" s="49" customFormat="1" ht="17.25" x14ac:dyDescent="0.45">
      <c r="Q26" s="69"/>
    </row>
    <row r="27" spans="1:18" s="49" customFormat="1" ht="17.25" x14ac:dyDescent="0.45"/>
    <row r="28" spans="1:18" s="49" customFormat="1" ht="17.25" x14ac:dyDescent="0.45"/>
    <row r="29" spans="1:18" s="49" customFormat="1" ht="17.25" x14ac:dyDescent="0.45"/>
    <row r="30" spans="1:18" s="49" customFormat="1" ht="17.25" x14ac:dyDescent="0.45"/>
    <row r="31" spans="1:18" s="49" customFormat="1" ht="17.25" x14ac:dyDescent="0.45"/>
    <row r="32" spans="1:18" s="49" customFormat="1" ht="17.25" x14ac:dyDescent="0.45"/>
    <row r="33" s="49" customFormat="1" ht="17.25" x14ac:dyDescent="0.45"/>
    <row r="34" s="49" customFormat="1" ht="17.25" x14ac:dyDescent="0.45"/>
    <row r="35" s="49" customFormat="1" ht="17.25" x14ac:dyDescent="0.45"/>
    <row r="36" s="49" customFormat="1" ht="17.25" x14ac:dyDescent="0.45"/>
    <row r="37" s="49" customFormat="1" ht="17.25" x14ac:dyDescent="0.45"/>
    <row r="38" s="49" customFormat="1" ht="17.25" x14ac:dyDescent="0.45"/>
    <row r="39" s="49" customFormat="1" ht="17.25" x14ac:dyDescent="0.45"/>
    <row r="40" s="49" customFormat="1" ht="17.25" x14ac:dyDescent="0.45"/>
    <row r="41" s="49" customFormat="1" ht="17.25" x14ac:dyDescent="0.45"/>
    <row r="42" s="49" customFormat="1" ht="17.25" x14ac:dyDescent="0.45"/>
    <row r="43" s="49" customFormat="1" ht="17.25" x14ac:dyDescent="0.45"/>
    <row r="44" s="49" customFormat="1" ht="17.25" x14ac:dyDescent="0.45"/>
    <row r="45" s="49" customFormat="1" ht="17.25" x14ac:dyDescent="0.45"/>
    <row r="46" s="49" customFormat="1" ht="17.25" x14ac:dyDescent="0.45"/>
    <row r="47" s="49" customFormat="1" ht="17.25" x14ac:dyDescent="0.45"/>
    <row r="48" s="49" customFormat="1" ht="17.25" x14ac:dyDescent="0.45"/>
    <row r="49" s="49" customFormat="1" ht="17.25" x14ac:dyDescent="0.45"/>
    <row r="50" s="49" customFormat="1" ht="17.25" x14ac:dyDescent="0.45"/>
    <row r="51" s="49" customFormat="1" ht="17.25" x14ac:dyDescent="0.45"/>
    <row r="52" s="49" customFormat="1" ht="17.25" x14ac:dyDescent="0.45"/>
    <row r="53" s="49" customFormat="1" ht="17.25" x14ac:dyDescent="0.45"/>
    <row r="54" s="49" customFormat="1" ht="17.25" x14ac:dyDescent="0.45"/>
    <row r="55" s="49" customFormat="1" ht="17.25" x14ac:dyDescent="0.45"/>
    <row r="56" s="49" customFormat="1" ht="17.25" x14ac:dyDescent="0.45"/>
  </sheetData>
  <mergeCells count="25">
    <mergeCell ref="G12:H12"/>
    <mergeCell ref="I12:J12"/>
    <mergeCell ref="E12:F12"/>
    <mergeCell ref="K12:L12"/>
    <mergeCell ref="M12:N12"/>
    <mergeCell ref="M10:N10"/>
    <mergeCell ref="K10:L10"/>
    <mergeCell ref="A11:B11"/>
    <mergeCell ref="G11:H11"/>
    <mergeCell ref="I11:J11"/>
    <mergeCell ref="E11:F11"/>
    <mergeCell ref="A10:B10"/>
    <mergeCell ref="G10:H10"/>
    <mergeCell ref="I10:J10"/>
    <mergeCell ref="C10:D10"/>
    <mergeCell ref="E10:F10"/>
    <mergeCell ref="K11:L11"/>
    <mergeCell ref="M11:N11"/>
    <mergeCell ref="G7:J9"/>
    <mergeCell ref="K7:N9"/>
    <mergeCell ref="A8:B8"/>
    <mergeCell ref="A9:B9"/>
    <mergeCell ref="C7:F7"/>
    <mergeCell ref="C8:F8"/>
    <mergeCell ref="C9:F9"/>
  </mergeCells>
  <pageMargins left="0.39" right="0.23" top="0.59055118110236227" bottom="0.31496062992125984" header="0.19685039370078741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6"/>
  <sheetViews>
    <sheetView topLeftCell="A13" zoomScaleNormal="100" workbookViewId="0">
      <selection activeCell="P27" sqref="P27"/>
    </sheetView>
  </sheetViews>
  <sheetFormatPr defaultRowHeight="18.75" x14ac:dyDescent="0.3"/>
  <cols>
    <col min="1" max="1" width="4" style="1" customWidth="1"/>
    <col min="2" max="2" width="31.33203125" style="1" customWidth="1"/>
    <col min="3" max="3" width="12.5" style="1" customWidth="1"/>
    <col min="4" max="4" width="5.83203125" style="1" customWidth="1"/>
    <col min="5" max="5" width="15.1640625" style="1" customWidth="1"/>
    <col min="6" max="6" width="8.33203125" style="1" customWidth="1"/>
    <col min="7" max="7" width="13" style="1" customWidth="1"/>
    <col min="8" max="8" width="6.1640625" style="1" customWidth="1"/>
    <col min="9" max="9" width="12" style="1" customWidth="1"/>
    <col min="10" max="10" width="6.5" style="1" customWidth="1"/>
    <col min="11" max="11" width="13" style="1" customWidth="1"/>
    <col min="12" max="12" width="6.1640625" style="1" customWidth="1"/>
    <col min="13" max="13" width="11.83203125" style="1" customWidth="1"/>
    <col min="14" max="14" width="6.5" style="1" customWidth="1"/>
    <col min="15" max="15" width="12.1640625" style="1" customWidth="1"/>
    <col min="16" max="16" width="5.33203125" style="1" customWidth="1"/>
    <col min="17" max="17" width="3.33203125" style="1" customWidth="1"/>
    <col min="18" max="18" width="13" style="1" customWidth="1"/>
    <col min="19" max="16384" width="9.33203125" style="1"/>
  </cols>
  <sheetData>
    <row r="2" spans="1:18" ht="23.25" customHeight="1" x14ac:dyDescent="0.3">
      <c r="B2" s="96" t="s">
        <v>137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101"/>
    </row>
    <row r="3" spans="1:18" ht="23.25" customHeight="1" x14ac:dyDescent="0.3">
      <c r="A3" s="4"/>
      <c r="B3" s="102" t="s">
        <v>138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3"/>
      <c r="N3" s="4"/>
      <c r="O3" s="4"/>
      <c r="P3" s="4"/>
    </row>
    <row r="4" spans="1:18" ht="5.0999999999999996" customHeight="1" x14ac:dyDescent="0.3">
      <c r="A4" s="76" t="s">
        <v>83</v>
      </c>
      <c r="B4" s="76" t="s">
        <v>83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8" ht="23.1" customHeight="1" x14ac:dyDescent="0.3">
      <c r="A5" s="209"/>
      <c r="B5" s="210"/>
      <c r="C5" s="211" t="s">
        <v>36</v>
      </c>
      <c r="D5" s="212"/>
      <c r="E5" s="217" t="s">
        <v>37</v>
      </c>
      <c r="F5" s="210"/>
      <c r="G5" s="218" t="s">
        <v>38</v>
      </c>
      <c r="H5" s="218"/>
      <c r="I5" s="218"/>
      <c r="J5" s="218"/>
      <c r="K5" s="218"/>
      <c r="L5" s="218"/>
      <c r="M5" s="218"/>
      <c r="N5" s="218"/>
      <c r="O5" s="218"/>
      <c r="P5" s="218"/>
    </row>
    <row r="6" spans="1:18" ht="23.1" customHeight="1" x14ac:dyDescent="0.3">
      <c r="A6" s="219" t="s">
        <v>10</v>
      </c>
      <c r="B6" s="220"/>
      <c r="C6" s="213"/>
      <c r="D6" s="214"/>
      <c r="E6" s="221" t="s">
        <v>7</v>
      </c>
      <c r="F6" s="220"/>
      <c r="G6" s="222" t="s">
        <v>97</v>
      </c>
      <c r="H6" s="222"/>
      <c r="I6" s="222"/>
      <c r="J6" s="222"/>
      <c r="K6" s="222"/>
      <c r="L6" s="222"/>
      <c r="M6" s="222"/>
      <c r="N6" s="222"/>
      <c r="O6" s="222"/>
      <c r="P6" s="222"/>
      <c r="Q6" s="5"/>
    </row>
    <row r="7" spans="1:18" ht="20.25" customHeight="1" x14ac:dyDescent="0.3">
      <c r="A7" s="219" t="s">
        <v>11</v>
      </c>
      <c r="B7" s="220"/>
      <c r="C7" s="213"/>
      <c r="D7" s="214"/>
      <c r="E7" s="223" t="s">
        <v>39</v>
      </c>
      <c r="F7" s="224"/>
      <c r="G7" s="225" t="s">
        <v>5</v>
      </c>
      <c r="H7" s="226"/>
      <c r="I7" s="227" t="s">
        <v>40</v>
      </c>
      <c r="J7" s="228"/>
      <c r="K7" s="227" t="s">
        <v>41</v>
      </c>
      <c r="L7" s="228"/>
      <c r="M7" s="227" t="s">
        <v>42</v>
      </c>
      <c r="N7" s="228"/>
      <c r="O7" s="229" t="s">
        <v>43</v>
      </c>
      <c r="P7" s="229"/>
      <c r="Q7" s="5"/>
    </row>
    <row r="8" spans="1:18" ht="26.25" customHeight="1" x14ac:dyDescent="0.3">
      <c r="A8" s="3"/>
      <c r="B8" s="73"/>
      <c r="C8" s="213"/>
      <c r="D8" s="214"/>
      <c r="E8" s="223" t="s">
        <v>44</v>
      </c>
      <c r="F8" s="224"/>
      <c r="G8" s="223" t="s">
        <v>45</v>
      </c>
      <c r="H8" s="224"/>
      <c r="I8" s="230" t="s">
        <v>46</v>
      </c>
      <c r="J8" s="231"/>
      <c r="K8" s="230" t="s">
        <v>47</v>
      </c>
      <c r="L8" s="231"/>
      <c r="M8" s="230" t="s">
        <v>48</v>
      </c>
      <c r="N8" s="231"/>
      <c r="O8" s="127" t="s">
        <v>129</v>
      </c>
      <c r="P8" s="70"/>
      <c r="Q8" s="5"/>
    </row>
    <row r="9" spans="1:18" s="2" customFormat="1" ht="25.5" customHeight="1" x14ac:dyDescent="0.3">
      <c r="A9" s="233"/>
      <c r="B9" s="234"/>
      <c r="C9" s="215"/>
      <c r="D9" s="216"/>
      <c r="E9" s="235"/>
      <c r="F9" s="236"/>
      <c r="G9" s="235"/>
      <c r="H9" s="236"/>
      <c r="I9" s="237"/>
      <c r="J9" s="238"/>
      <c r="K9" s="237"/>
      <c r="L9" s="238"/>
      <c r="M9" s="237" t="s">
        <v>49</v>
      </c>
      <c r="N9" s="238"/>
      <c r="O9" s="232" t="s">
        <v>50</v>
      </c>
      <c r="P9" s="232"/>
      <c r="Q9" s="5"/>
    </row>
    <row r="10" spans="1:18" ht="5.0999999999999996" customHeight="1" x14ac:dyDescent="0.3">
      <c r="A10" s="4"/>
      <c r="B10" s="7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8" ht="24" customHeight="1" x14ac:dyDescent="0.3">
      <c r="A11" s="71" t="s">
        <v>9</v>
      </c>
      <c r="B11" s="75"/>
      <c r="C11" s="83">
        <f t="shared" ref="C11:C19" si="0">SUM(E11+G11)</f>
        <v>152626.53999999998</v>
      </c>
      <c r="D11" s="83"/>
      <c r="E11" s="83">
        <f>SUM(E12:E19)</f>
        <v>117536.59999999999</v>
      </c>
      <c r="F11" s="83"/>
      <c r="G11" s="135">
        <v>35089.94</v>
      </c>
      <c r="H11" s="83"/>
      <c r="I11" s="83">
        <f>SUM(I12:I19)</f>
        <v>28702.61</v>
      </c>
      <c r="J11" s="83"/>
      <c r="K11" s="83">
        <f>SUM(K12:K19)</f>
        <v>10449.800000000001</v>
      </c>
      <c r="L11" s="83"/>
      <c r="M11" s="83">
        <f>SUM(M12:M19)</f>
        <v>2326.2999999999993</v>
      </c>
      <c r="N11" s="83"/>
      <c r="O11" s="83">
        <f>SUM(O12:O19)</f>
        <v>4529.82</v>
      </c>
      <c r="P11" s="85"/>
      <c r="R11" s="128"/>
    </row>
    <row r="12" spans="1:18" ht="24" customHeight="1" x14ac:dyDescent="0.3">
      <c r="A12" s="4"/>
      <c r="B12" s="74" t="s">
        <v>106</v>
      </c>
      <c r="C12" s="83">
        <f t="shared" si="0"/>
        <v>598.92999999999995</v>
      </c>
      <c r="D12" s="6"/>
      <c r="E12" s="135">
        <v>437.45</v>
      </c>
      <c r="F12" s="6"/>
      <c r="G12" s="135">
        <v>161.47999999999999</v>
      </c>
      <c r="H12" s="6"/>
      <c r="I12" s="136">
        <v>144.37</v>
      </c>
      <c r="J12" s="6"/>
      <c r="K12" s="136">
        <v>43.24</v>
      </c>
      <c r="L12" s="6"/>
      <c r="M12" s="136">
        <v>14.88</v>
      </c>
      <c r="N12" s="6"/>
      <c r="O12" s="136">
        <v>15.7</v>
      </c>
      <c r="R12" s="128"/>
    </row>
    <row r="13" spans="1:18" ht="24" customHeight="1" x14ac:dyDescent="0.3">
      <c r="A13" s="4"/>
      <c r="B13" s="74" t="s">
        <v>105</v>
      </c>
      <c r="C13" s="83">
        <f t="shared" si="0"/>
        <v>16832.080000000002</v>
      </c>
      <c r="D13" s="6"/>
      <c r="E13" s="135">
        <v>13590.85</v>
      </c>
      <c r="F13" s="6"/>
      <c r="G13" s="135">
        <v>3241.23</v>
      </c>
      <c r="H13" s="6"/>
      <c r="I13" s="136">
        <v>2736.96</v>
      </c>
      <c r="J13" s="6"/>
      <c r="K13" s="136">
        <v>888.23</v>
      </c>
      <c r="L13" s="6"/>
      <c r="M13" s="136">
        <v>155.33000000000001</v>
      </c>
      <c r="N13" s="6"/>
      <c r="O13" s="136">
        <v>360.89</v>
      </c>
      <c r="R13" s="128"/>
    </row>
    <row r="14" spans="1:18" ht="24" customHeight="1" x14ac:dyDescent="0.3">
      <c r="A14" s="4"/>
      <c r="B14" s="74" t="s">
        <v>104</v>
      </c>
      <c r="C14" s="83">
        <f t="shared" si="0"/>
        <v>22079.360000000001</v>
      </c>
      <c r="D14" s="6"/>
      <c r="E14" s="135">
        <v>17689.54</v>
      </c>
      <c r="F14" s="6"/>
      <c r="G14" s="135">
        <v>4389.82</v>
      </c>
      <c r="H14" s="6"/>
      <c r="I14" s="136">
        <v>3623.2</v>
      </c>
      <c r="J14" s="6"/>
      <c r="K14" s="136">
        <v>1216.1500000000001</v>
      </c>
      <c r="L14" s="6"/>
      <c r="M14" s="136">
        <v>276.67</v>
      </c>
      <c r="N14" s="6"/>
      <c r="O14" s="136">
        <v>489.76</v>
      </c>
    </row>
    <row r="15" spans="1:18" ht="24" customHeight="1" x14ac:dyDescent="0.3">
      <c r="A15" s="4"/>
      <c r="B15" s="74" t="s">
        <v>103</v>
      </c>
      <c r="C15" s="83">
        <f t="shared" si="0"/>
        <v>50011.259999999995</v>
      </c>
      <c r="D15" s="6"/>
      <c r="E15" s="135">
        <v>39244.35</v>
      </c>
      <c r="F15" s="6"/>
      <c r="G15" s="135">
        <v>10766.91</v>
      </c>
      <c r="H15" s="6"/>
      <c r="I15" s="136">
        <v>8755.59</v>
      </c>
      <c r="J15" s="6"/>
      <c r="K15" s="136">
        <v>3353.45</v>
      </c>
      <c r="L15" s="6"/>
      <c r="M15" s="136">
        <v>722.74</v>
      </c>
      <c r="N15" s="6"/>
      <c r="O15" s="136">
        <v>1339.42</v>
      </c>
    </row>
    <row r="16" spans="1:18" ht="24" customHeight="1" x14ac:dyDescent="0.3">
      <c r="A16" s="4"/>
      <c r="B16" s="74" t="s">
        <v>102</v>
      </c>
      <c r="C16" s="83">
        <f t="shared" si="0"/>
        <v>43157.62</v>
      </c>
      <c r="D16" s="6"/>
      <c r="E16" s="135">
        <v>32388.95</v>
      </c>
      <c r="F16" s="6"/>
      <c r="G16" s="135">
        <v>10768.67</v>
      </c>
      <c r="H16" s="6"/>
      <c r="I16" s="136">
        <v>8816.7999999999993</v>
      </c>
      <c r="J16" s="6"/>
      <c r="K16" s="136">
        <v>3145.75</v>
      </c>
      <c r="L16" s="6"/>
      <c r="M16" s="136">
        <v>672.68</v>
      </c>
      <c r="N16" s="6"/>
      <c r="O16" s="136">
        <v>1488.63</v>
      </c>
    </row>
    <row r="17" spans="1:16" ht="24" customHeight="1" x14ac:dyDescent="0.3">
      <c r="A17" s="4"/>
      <c r="B17" s="74" t="s">
        <v>101</v>
      </c>
      <c r="C17" s="83">
        <f t="shared" si="0"/>
        <v>12588.9</v>
      </c>
      <c r="D17" s="6"/>
      <c r="E17" s="135">
        <v>9162.84</v>
      </c>
      <c r="F17" s="6"/>
      <c r="G17" s="135">
        <v>3426.06</v>
      </c>
      <c r="H17" s="6"/>
      <c r="I17" s="136">
        <v>2789.33</v>
      </c>
      <c r="J17" s="6"/>
      <c r="K17" s="136">
        <v>1042.02</v>
      </c>
      <c r="L17" s="6"/>
      <c r="M17" s="136">
        <v>268.16000000000003</v>
      </c>
      <c r="N17" s="6"/>
      <c r="O17" s="136">
        <v>471.81</v>
      </c>
    </row>
    <row r="18" spans="1:16" ht="24" customHeight="1" x14ac:dyDescent="0.3">
      <c r="A18" s="4"/>
      <c r="B18" s="74" t="s">
        <v>100</v>
      </c>
      <c r="C18" s="83">
        <f t="shared" si="0"/>
        <v>6803.41</v>
      </c>
      <c r="D18" s="6"/>
      <c r="E18" s="135">
        <v>4663.59</v>
      </c>
      <c r="F18" s="6"/>
      <c r="G18" s="135">
        <v>2139.8200000000002</v>
      </c>
      <c r="H18" s="6"/>
      <c r="I18" s="136">
        <v>1704.78</v>
      </c>
      <c r="J18" s="6"/>
      <c r="K18" s="136">
        <v>706.62</v>
      </c>
      <c r="L18" s="6"/>
      <c r="M18" s="136">
        <v>195.14</v>
      </c>
      <c r="N18" s="6"/>
      <c r="O18" s="136">
        <v>323.62</v>
      </c>
    </row>
    <row r="19" spans="1:16" ht="24" customHeight="1" x14ac:dyDescent="0.3">
      <c r="A19" s="4"/>
      <c r="B19" s="74" t="s">
        <v>111</v>
      </c>
      <c r="C19" s="83">
        <f t="shared" si="0"/>
        <v>554.98</v>
      </c>
      <c r="D19" s="6"/>
      <c r="E19" s="135">
        <v>359.03</v>
      </c>
      <c r="F19" s="6"/>
      <c r="G19" s="135">
        <v>195.95</v>
      </c>
      <c r="H19" s="6"/>
      <c r="I19" s="136">
        <v>131.58000000000001</v>
      </c>
      <c r="J19" s="6"/>
      <c r="K19" s="136">
        <v>54.34</v>
      </c>
      <c r="L19" s="6"/>
      <c r="M19" s="136">
        <v>20.7</v>
      </c>
      <c r="N19" s="6"/>
      <c r="O19" s="136">
        <v>39.99</v>
      </c>
      <c r="P19" s="4"/>
    </row>
    <row r="20" spans="1:16" x14ac:dyDescent="0.3">
      <c r="A20" s="76"/>
      <c r="B20" s="77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</row>
    <row r="21" spans="1:1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6" ht="21.75" x14ac:dyDescent="0.3">
      <c r="A22" s="4"/>
      <c r="B22" s="72" t="s">
        <v>98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6" ht="21.75" x14ac:dyDescent="0.3">
      <c r="B23" s="72" t="s">
        <v>119</v>
      </c>
    </row>
    <row r="24" spans="1:16" ht="21.75" x14ac:dyDescent="0.3">
      <c r="B24" s="72"/>
    </row>
    <row r="26" spans="1:16" ht="21" x14ac:dyDescent="0.3">
      <c r="P26" s="91">
        <v>103</v>
      </c>
    </row>
  </sheetData>
  <mergeCells count="26">
    <mergeCell ref="I8:J8"/>
    <mergeCell ref="K8:L8"/>
    <mergeCell ref="M8:N8"/>
    <mergeCell ref="O9:P9"/>
    <mergeCell ref="A9:B9"/>
    <mergeCell ref="E9:F9"/>
    <mergeCell ref="G9:H9"/>
    <mergeCell ref="I9:J9"/>
    <mergeCell ref="K9:L9"/>
    <mergeCell ref="M9:N9"/>
    <mergeCell ref="A5:B5"/>
    <mergeCell ref="C5:D9"/>
    <mergeCell ref="E5:F5"/>
    <mergeCell ref="G5:P5"/>
    <mergeCell ref="A6:B6"/>
    <mergeCell ref="E6:F6"/>
    <mergeCell ref="G6:P6"/>
    <mergeCell ref="A7:B7"/>
    <mergeCell ref="E7:F7"/>
    <mergeCell ref="G7:H7"/>
    <mergeCell ref="I7:J7"/>
    <mergeCell ref="K7:L7"/>
    <mergeCell ref="M7:N7"/>
    <mergeCell ref="O7:P7"/>
    <mergeCell ref="E8:F8"/>
    <mergeCell ref="G8:H8"/>
  </mergeCells>
  <pageMargins left="0.31496062992125984" right="0.31496062992125984" top="0.59055118110236227" bottom="0.31496062992125984" header="0.19685039370078741" footer="0.1968503937007874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tabSelected="1" zoomScale="85" zoomScaleNormal="85" workbookViewId="0">
      <selection activeCell="P2" sqref="P2"/>
    </sheetView>
  </sheetViews>
  <sheetFormatPr defaultRowHeight="18.75" x14ac:dyDescent="0.3"/>
  <cols>
    <col min="1" max="1" width="4" style="1" customWidth="1"/>
    <col min="2" max="2" width="33" style="1" customWidth="1"/>
    <col min="3" max="3" width="13.6640625" style="1" customWidth="1"/>
    <col min="4" max="4" width="5.6640625" style="1" customWidth="1"/>
    <col min="5" max="5" width="13.5" style="1" customWidth="1"/>
    <col min="6" max="6" width="8.5" style="1" customWidth="1"/>
    <col min="7" max="7" width="14.83203125" style="1" customWidth="1"/>
    <col min="8" max="8" width="6.6640625" style="1" customWidth="1"/>
    <col min="9" max="9" width="11.33203125" style="1" customWidth="1"/>
    <col min="10" max="10" width="5.33203125" style="1" customWidth="1"/>
    <col min="11" max="11" width="10.33203125" style="1" customWidth="1"/>
    <col min="12" max="12" width="6.83203125" style="1" customWidth="1"/>
    <col min="13" max="13" width="11.33203125" style="1" customWidth="1"/>
    <col min="14" max="14" width="6" style="1" customWidth="1"/>
    <col min="15" max="15" width="13" style="1" customWidth="1"/>
    <col min="16" max="16" width="7.33203125" style="1" customWidth="1"/>
    <col min="17" max="17" width="3.33203125" style="1" customWidth="1"/>
    <col min="18" max="16384" width="9.33203125" style="1"/>
  </cols>
  <sheetData>
    <row r="1" spans="1:29" ht="22.5" customHeight="1" x14ac:dyDescent="0.3">
      <c r="P1" s="95">
        <v>104</v>
      </c>
    </row>
    <row r="2" spans="1:29" ht="23.25" customHeight="1" x14ac:dyDescent="0.35">
      <c r="B2" s="96" t="s">
        <v>139</v>
      </c>
      <c r="C2" s="96"/>
      <c r="D2" s="96"/>
      <c r="E2" s="96"/>
      <c r="F2" s="96"/>
      <c r="G2" s="96"/>
      <c r="H2" s="96"/>
      <c r="I2" s="96"/>
      <c r="J2" s="96"/>
      <c r="K2" s="96"/>
      <c r="L2" s="92"/>
      <c r="M2" s="93"/>
    </row>
    <row r="3" spans="1:29" ht="23.25" customHeight="1" x14ac:dyDescent="0.35">
      <c r="B3" s="97" t="s">
        <v>140</v>
      </c>
      <c r="C3" s="96"/>
      <c r="D3" s="96"/>
      <c r="E3" s="96"/>
      <c r="F3" s="96"/>
      <c r="G3" s="96"/>
      <c r="H3" s="96"/>
      <c r="I3" s="96"/>
      <c r="J3" s="96"/>
      <c r="K3" s="96"/>
      <c r="L3" s="92"/>
      <c r="M3" s="94"/>
    </row>
    <row r="4" spans="1:29" ht="5.0999999999999996" customHeight="1" x14ac:dyDescent="0.3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29" ht="23.1" customHeight="1" x14ac:dyDescent="0.3">
      <c r="A5" s="209"/>
      <c r="B5" s="210"/>
      <c r="C5" s="106"/>
      <c r="D5" s="107"/>
      <c r="E5" s="217" t="s">
        <v>51</v>
      </c>
      <c r="F5" s="210"/>
      <c r="G5" s="240" t="s">
        <v>81</v>
      </c>
      <c r="H5" s="241"/>
      <c r="I5" s="239" t="s">
        <v>99</v>
      </c>
      <c r="J5" s="239"/>
      <c r="K5" s="239"/>
      <c r="L5" s="239"/>
      <c r="M5" s="239"/>
      <c r="N5" s="239"/>
      <c r="O5" s="239"/>
      <c r="P5" s="239"/>
    </row>
    <row r="6" spans="1:29" ht="19.5" customHeight="1" x14ac:dyDescent="0.3">
      <c r="A6" s="219" t="s">
        <v>10</v>
      </c>
      <c r="B6" s="220"/>
      <c r="C6" s="111" t="s">
        <v>117</v>
      </c>
      <c r="D6" s="105"/>
      <c r="E6" s="221" t="s">
        <v>52</v>
      </c>
      <c r="F6" s="220"/>
      <c r="G6" s="242" t="s">
        <v>52</v>
      </c>
      <c r="H6" s="243"/>
      <c r="I6" s="222" t="s">
        <v>53</v>
      </c>
      <c r="J6" s="222"/>
      <c r="K6" s="222"/>
      <c r="L6" s="222"/>
      <c r="M6" s="222"/>
      <c r="N6" s="222"/>
      <c r="O6" s="222"/>
      <c r="P6" s="222"/>
      <c r="Q6" s="5"/>
      <c r="R6" s="5"/>
      <c r="S6" s="5"/>
    </row>
    <row r="7" spans="1:29" ht="20.25" customHeight="1" x14ac:dyDescent="0.3">
      <c r="A7" s="219" t="s">
        <v>11</v>
      </c>
      <c r="B7" s="220"/>
      <c r="C7" s="104" t="s">
        <v>118</v>
      </c>
      <c r="D7" s="105"/>
      <c r="E7" s="223" t="s">
        <v>39</v>
      </c>
      <c r="F7" s="224"/>
      <c r="G7" s="242" t="s">
        <v>82</v>
      </c>
      <c r="H7" s="244"/>
      <c r="I7" s="217" t="s">
        <v>54</v>
      </c>
      <c r="J7" s="210"/>
      <c r="K7" s="217" t="s">
        <v>55</v>
      </c>
      <c r="L7" s="210"/>
      <c r="M7" s="217" t="s">
        <v>56</v>
      </c>
      <c r="N7" s="210"/>
      <c r="O7" s="229" t="s">
        <v>43</v>
      </c>
      <c r="P7" s="229"/>
      <c r="Q7" s="5"/>
      <c r="R7" s="5"/>
      <c r="S7" s="5"/>
    </row>
    <row r="8" spans="1:29" ht="27.75" customHeight="1" x14ac:dyDescent="0.3">
      <c r="A8" s="87"/>
      <c r="B8" s="88"/>
      <c r="C8" s="104"/>
      <c r="D8" s="105"/>
      <c r="E8" s="223" t="s">
        <v>57</v>
      </c>
      <c r="F8" s="224"/>
      <c r="G8" s="170" t="s">
        <v>57</v>
      </c>
      <c r="H8" s="171"/>
      <c r="I8" s="213" t="s">
        <v>58</v>
      </c>
      <c r="J8" s="214"/>
      <c r="K8" s="213" t="s">
        <v>2</v>
      </c>
      <c r="L8" s="214"/>
      <c r="M8" s="213" t="s">
        <v>59</v>
      </c>
      <c r="N8" s="229"/>
      <c r="O8" s="213" t="s">
        <v>116</v>
      </c>
      <c r="P8" s="229"/>
      <c r="Q8" s="5"/>
      <c r="R8" s="5"/>
      <c r="S8" s="5"/>
      <c r="T8" s="83">
        <v>113747.15999999999</v>
      </c>
      <c r="U8" s="138">
        <f>T8/C11*100</f>
        <v>74.52646666343</v>
      </c>
      <c r="W8" s="83"/>
      <c r="Y8" s="83"/>
      <c r="AA8" s="83"/>
      <c r="AC8" s="83"/>
    </row>
    <row r="9" spans="1:29" s="2" customFormat="1" ht="11.25" customHeight="1" x14ac:dyDescent="0.3">
      <c r="A9" s="233"/>
      <c r="B9" s="234"/>
      <c r="C9" s="108"/>
      <c r="D9" s="109"/>
      <c r="E9" s="235"/>
      <c r="F9" s="236"/>
      <c r="G9" s="89"/>
      <c r="H9" s="90"/>
      <c r="I9" s="237"/>
      <c r="J9" s="238"/>
      <c r="K9" s="237"/>
      <c r="L9" s="238"/>
      <c r="M9" s="237"/>
      <c r="N9" s="238"/>
      <c r="O9" s="232"/>
      <c r="P9" s="232"/>
      <c r="Q9" s="5"/>
      <c r="R9" s="5"/>
      <c r="S9" s="5"/>
      <c r="U9" s="138"/>
    </row>
    <row r="10" spans="1:29" ht="6.75" customHeight="1" x14ac:dyDescent="0.3">
      <c r="A10" s="4"/>
      <c r="B10" s="7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U10" s="138"/>
    </row>
    <row r="11" spans="1:29" ht="24" customHeight="1" x14ac:dyDescent="0.3">
      <c r="A11" s="71" t="s">
        <v>9</v>
      </c>
      <c r="B11" s="75"/>
      <c r="C11" s="83">
        <f t="shared" ref="C11:C19" si="0">SUM(E11+G11)</f>
        <v>152626.53</v>
      </c>
      <c r="D11" s="83"/>
      <c r="E11" s="83">
        <f>SUM(E12:E19)</f>
        <v>113747.15999999999</v>
      </c>
      <c r="F11" s="83"/>
      <c r="G11" s="131">
        <v>38879.370000000003</v>
      </c>
      <c r="H11" s="83"/>
      <c r="I11" s="83">
        <f>SUM(I12:I19)</f>
        <v>35053.64</v>
      </c>
      <c r="J11" s="83"/>
      <c r="K11" s="83">
        <f>SUM(K12:K19)</f>
        <v>3763.6899999999996</v>
      </c>
      <c r="L11" s="83"/>
      <c r="M11" s="83">
        <f>SUM(M12:M19)</f>
        <v>1338.53</v>
      </c>
      <c r="N11" s="83"/>
      <c r="O11" s="83">
        <f>SUM(O12:O19)</f>
        <v>5538.4000000000005</v>
      </c>
      <c r="P11" s="132"/>
      <c r="R11" s="129"/>
      <c r="S11" s="129"/>
      <c r="T11" s="131">
        <v>38879.370000000003</v>
      </c>
      <c r="U11" s="138">
        <f>T11/C11*100</f>
        <v>25.473533336569993</v>
      </c>
    </row>
    <row r="12" spans="1:29" ht="24" customHeight="1" x14ac:dyDescent="0.3">
      <c r="A12" s="4"/>
      <c r="B12" s="74" t="s">
        <v>107</v>
      </c>
      <c r="C12" s="83">
        <f t="shared" si="0"/>
        <v>598.91999999999996</v>
      </c>
      <c r="D12" s="6"/>
      <c r="E12" s="130">
        <v>519.04999999999995</v>
      </c>
      <c r="F12" s="6"/>
      <c r="G12" s="130">
        <v>79.87</v>
      </c>
      <c r="H12" s="6"/>
      <c r="I12" s="130">
        <v>55.88</v>
      </c>
      <c r="J12" s="6"/>
      <c r="K12" s="130">
        <v>25.6</v>
      </c>
      <c r="L12" s="6"/>
      <c r="M12" s="130">
        <v>7.96</v>
      </c>
      <c r="N12" s="6"/>
      <c r="O12" s="130">
        <v>18.940000000000001</v>
      </c>
      <c r="P12" s="133"/>
      <c r="T12" s="83">
        <v>35053.64</v>
      </c>
      <c r="U12" s="138">
        <f>T12/C11*100</f>
        <v>22.966937661493059</v>
      </c>
    </row>
    <row r="13" spans="1:29" ht="24" customHeight="1" x14ac:dyDescent="0.3">
      <c r="A13" s="4"/>
      <c r="B13" s="74" t="s">
        <v>20</v>
      </c>
      <c r="C13" s="83">
        <f t="shared" si="0"/>
        <v>16832.07</v>
      </c>
      <c r="D13" s="6"/>
      <c r="E13" s="130">
        <v>14111.36</v>
      </c>
      <c r="F13" s="6"/>
      <c r="G13" s="130">
        <v>2720.71</v>
      </c>
      <c r="H13" s="6"/>
      <c r="I13" s="130">
        <v>2368.8200000000002</v>
      </c>
      <c r="J13" s="6"/>
      <c r="K13" s="130">
        <v>297.52</v>
      </c>
      <c r="L13" s="6"/>
      <c r="M13" s="130">
        <v>82.9</v>
      </c>
      <c r="N13" s="6"/>
      <c r="O13" s="130">
        <v>356.65</v>
      </c>
      <c r="P13" s="133"/>
      <c r="T13" s="83">
        <v>3763.6899999999996</v>
      </c>
      <c r="U13" s="138">
        <f>T13/C11*100</f>
        <v>2.4659474339094256</v>
      </c>
    </row>
    <row r="14" spans="1:29" ht="24" customHeight="1" x14ac:dyDescent="0.3">
      <c r="A14" s="4"/>
      <c r="B14" s="74" t="s">
        <v>21</v>
      </c>
      <c r="C14" s="83">
        <f t="shared" si="0"/>
        <v>22079.37</v>
      </c>
      <c r="D14" s="6"/>
      <c r="E14" s="130">
        <v>17881.259999999998</v>
      </c>
      <c r="F14" s="6"/>
      <c r="G14" s="130">
        <v>4198.1099999999997</v>
      </c>
      <c r="H14" s="6"/>
      <c r="I14" s="130">
        <v>3594.58</v>
      </c>
      <c r="J14" s="6"/>
      <c r="K14" s="130">
        <v>419.51</v>
      </c>
      <c r="L14" s="6"/>
      <c r="M14" s="130">
        <v>122.01</v>
      </c>
      <c r="N14" s="6"/>
      <c r="O14" s="130">
        <v>596.55999999999995</v>
      </c>
      <c r="P14" s="133"/>
      <c r="T14" s="83">
        <v>1338.53</v>
      </c>
      <c r="U14" s="138">
        <f>T14/C11*100</f>
        <v>0.87699694148848162</v>
      </c>
    </row>
    <row r="15" spans="1:29" ht="24" customHeight="1" x14ac:dyDescent="0.3">
      <c r="A15" s="4"/>
      <c r="B15" s="74" t="s">
        <v>22</v>
      </c>
      <c r="C15" s="83">
        <f t="shared" si="0"/>
        <v>50011.26</v>
      </c>
      <c r="D15" s="6"/>
      <c r="E15" s="130">
        <v>38630.230000000003</v>
      </c>
      <c r="F15" s="6"/>
      <c r="G15" s="130">
        <v>11381.03</v>
      </c>
      <c r="H15" s="6"/>
      <c r="I15" s="130">
        <v>10099.57</v>
      </c>
      <c r="J15" s="6"/>
      <c r="K15" s="130">
        <v>1223.81</v>
      </c>
      <c r="L15" s="6"/>
      <c r="M15" s="130">
        <v>471.47</v>
      </c>
      <c r="N15" s="6"/>
      <c r="O15" s="130">
        <v>1667.41</v>
      </c>
      <c r="P15" s="133"/>
      <c r="T15" s="83">
        <v>5538.4000000000005</v>
      </c>
      <c r="U15" s="138">
        <f>T15/C11*100</f>
        <v>3.6287269323360758</v>
      </c>
    </row>
    <row r="16" spans="1:29" ht="24" customHeight="1" x14ac:dyDescent="0.3">
      <c r="A16" s="4"/>
      <c r="B16" s="74" t="s">
        <v>23</v>
      </c>
      <c r="C16" s="83">
        <f t="shared" si="0"/>
        <v>43157.61</v>
      </c>
      <c r="D16" s="6"/>
      <c r="E16" s="130">
        <v>30440.560000000001</v>
      </c>
      <c r="F16" s="6"/>
      <c r="G16" s="130">
        <v>12717.05</v>
      </c>
      <c r="H16" s="6"/>
      <c r="I16" s="130">
        <v>11621.26</v>
      </c>
      <c r="J16" s="6"/>
      <c r="K16" s="130">
        <v>1132.3399999999999</v>
      </c>
      <c r="L16" s="6"/>
      <c r="M16" s="130">
        <v>362.94</v>
      </c>
      <c r="N16" s="6"/>
      <c r="O16" s="130">
        <v>1759.19</v>
      </c>
      <c r="P16" s="133"/>
    </row>
    <row r="17" spans="1:16" ht="24" customHeight="1" x14ac:dyDescent="0.3">
      <c r="A17" s="4"/>
      <c r="B17" s="74" t="s">
        <v>24</v>
      </c>
      <c r="C17" s="83">
        <f t="shared" si="0"/>
        <v>12588.9</v>
      </c>
      <c r="D17" s="6"/>
      <c r="E17" s="130">
        <v>8006.92</v>
      </c>
      <c r="F17" s="6"/>
      <c r="G17" s="130">
        <v>4581.9799999999996</v>
      </c>
      <c r="H17" s="6"/>
      <c r="I17" s="130">
        <v>4270.62</v>
      </c>
      <c r="J17" s="6"/>
      <c r="K17" s="130">
        <v>399.6</v>
      </c>
      <c r="L17" s="6"/>
      <c r="M17" s="130">
        <v>139.43</v>
      </c>
      <c r="N17" s="6"/>
      <c r="O17" s="130">
        <v>651.02</v>
      </c>
      <c r="P17" s="133"/>
    </row>
    <row r="18" spans="1:16" ht="24" customHeight="1" x14ac:dyDescent="0.3">
      <c r="A18" s="4"/>
      <c r="B18" s="74" t="s">
        <v>25</v>
      </c>
      <c r="C18" s="83">
        <f t="shared" si="0"/>
        <v>6803.41</v>
      </c>
      <c r="D18" s="6"/>
      <c r="E18" s="130">
        <v>3913.77</v>
      </c>
      <c r="F18" s="6"/>
      <c r="G18" s="130">
        <v>2889.64</v>
      </c>
      <c r="H18" s="6"/>
      <c r="I18" s="130">
        <v>2749.84</v>
      </c>
      <c r="J18" s="6"/>
      <c r="K18" s="130">
        <v>238.09</v>
      </c>
      <c r="L18" s="6"/>
      <c r="M18" s="130">
        <v>138.06</v>
      </c>
      <c r="N18" s="6"/>
      <c r="O18" s="130">
        <v>432.07</v>
      </c>
      <c r="P18" s="133"/>
    </row>
    <row r="19" spans="1:16" ht="24" customHeight="1" x14ac:dyDescent="0.3">
      <c r="A19" s="4"/>
      <c r="B19" s="74" t="s">
        <v>112</v>
      </c>
      <c r="C19" s="83">
        <f t="shared" si="0"/>
        <v>554.99</v>
      </c>
      <c r="D19" s="6"/>
      <c r="E19" s="130">
        <v>244.01</v>
      </c>
      <c r="F19" s="6"/>
      <c r="G19" s="130">
        <v>310.98</v>
      </c>
      <c r="H19" s="6"/>
      <c r="I19" s="130">
        <v>293.07</v>
      </c>
      <c r="J19" s="6"/>
      <c r="K19" s="130">
        <v>27.22</v>
      </c>
      <c r="L19" s="6"/>
      <c r="M19" s="130">
        <v>13.76</v>
      </c>
      <c r="N19" s="6"/>
      <c r="O19" s="130">
        <v>56.56</v>
      </c>
      <c r="P19" s="134"/>
    </row>
    <row r="20" spans="1:16" ht="13.5" customHeight="1" x14ac:dyDescent="0.3">
      <c r="A20" s="76"/>
      <c r="B20" s="77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</row>
    <row r="21" spans="1:16" ht="13.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6" ht="21.75" x14ac:dyDescent="0.3">
      <c r="A22" s="4"/>
      <c r="B22" s="72" t="s">
        <v>127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6" ht="21.75" x14ac:dyDescent="0.3">
      <c r="B23" s="72" t="s">
        <v>128</v>
      </c>
    </row>
  </sheetData>
  <mergeCells count="27">
    <mergeCell ref="E8:F8"/>
    <mergeCell ref="K8:L8"/>
    <mergeCell ref="M8:N8"/>
    <mergeCell ref="A5:B5"/>
    <mergeCell ref="E5:F5"/>
    <mergeCell ref="A6:B6"/>
    <mergeCell ref="E6:F6"/>
    <mergeCell ref="A7:B7"/>
    <mergeCell ref="E7:F7"/>
    <mergeCell ref="G5:H5"/>
    <mergeCell ref="G6:H6"/>
    <mergeCell ref="G7:H7"/>
    <mergeCell ref="G8:H8"/>
    <mergeCell ref="I8:J8"/>
    <mergeCell ref="I6:P6"/>
    <mergeCell ref="O8:P8"/>
    <mergeCell ref="O9:P9"/>
    <mergeCell ref="A9:B9"/>
    <mergeCell ref="E9:F9"/>
    <mergeCell ref="I9:J9"/>
    <mergeCell ref="K9:L9"/>
    <mergeCell ref="M9:N9"/>
    <mergeCell ref="I5:P5"/>
    <mergeCell ref="I7:J7"/>
    <mergeCell ref="K7:L7"/>
    <mergeCell ref="M7:N7"/>
    <mergeCell ref="O7:P7"/>
  </mergeCells>
  <pageMargins left="0.31496062992125984" right="0.31496062992125984" top="0.59055118110236227" bottom="0.31496062992125984" header="0.19685039370078741" footer="0.19685039370078741"/>
  <pageSetup paperSize="9" scale="99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ตาราง 14.1</vt:lpstr>
      <vt:lpstr>ตาราง 14.2</vt:lpstr>
      <vt:lpstr>ตาราง 14.2 (ต่อ)</vt:lpstr>
      <vt:lpstr>ตาราง 14.3</vt:lpstr>
      <vt:lpstr>ตาราง 14.4</vt:lpstr>
      <vt:lpstr>'ตาราง 14.1'!Print_Area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Admin</cp:lastModifiedBy>
  <cp:lastPrinted>2014-11-27T07:00:42Z</cp:lastPrinted>
  <dcterms:created xsi:type="dcterms:W3CDTF">1999-10-21T09:23:04Z</dcterms:created>
  <dcterms:modified xsi:type="dcterms:W3CDTF">2014-12-09T07:49:48Z</dcterms:modified>
</cp:coreProperties>
</file>