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14-19-ok\"/>
    </mc:Choice>
  </mc:AlternateContent>
  <bookViews>
    <workbookView xWindow="645" yWindow="0" windowWidth="10815" windowHeight="6150" tabRatio="822" firstSheet="1" activeTab="1"/>
  </bookViews>
  <sheets>
    <sheet name="laroux" sheetId="1" state="veryHidden" r:id="rId1"/>
    <sheet name="ตาราง 19.3 (ใช้)-146" sheetId="8" r:id="rId2"/>
    <sheet name="ตาราง 19.3" sheetId="5" r:id="rId3"/>
    <sheet name="คำนวณ" sheetId="6" r:id="rId4"/>
    <sheet name="ปรับ" sheetId="7" r:id="rId5"/>
  </sheets>
  <calcPr calcId="152511"/>
</workbook>
</file>

<file path=xl/calcChain.xml><?xml version="1.0" encoding="utf-8"?>
<calcChain xmlns="http://schemas.openxmlformats.org/spreadsheetml/2006/main">
  <c r="M12" i="7" l="1"/>
  <c r="M20" i="7"/>
  <c r="N20" i="7" s="1"/>
  <c r="N19" i="7"/>
  <c r="M19" i="7"/>
  <c r="M18" i="7"/>
  <c r="N18" i="7" s="1"/>
  <c r="M17" i="7"/>
  <c r="N17" i="7" s="1"/>
  <c r="M16" i="7"/>
  <c r="N16" i="7" s="1"/>
  <c r="N15" i="7"/>
  <c r="M15" i="7"/>
  <c r="M14" i="7"/>
  <c r="N14" i="7" s="1"/>
  <c r="M13" i="7"/>
  <c r="N13" i="7" s="1"/>
  <c r="O12" i="7"/>
  <c r="S20" i="7"/>
  <c r="S19" i="7"/>
  <c r="S18" i="7"/>
  <c r="S17" i="7"/>
  <c r="S16" i="7"/>
  <c r="S15" i="7"/>
  <c r="S14" i="7"/>
  <c r="S13" i="7"/>
  <c r="T12" i="7"/>
  <c r="R20" i="7"/>
  <c r="R19" i="7"/>
  <c r="R18" i="7"/>
  <c r="R17" i="7"/>
  <c r="R16" i="7"/>
  <c r="R15" i="7"/>
  <c r="R14" i="7"/>
  <c r="R13" i="7"/>
  <c r="R12" i="7"/>
  <c r="Y12" i="7"/>
  <c r="W19" i="7"/>
  <c r="X19" i="7" s="1"/>
  <c r="W18" i="7"/>
  <c r="X18" i="7" s="1"/>
  <c r="W17" i="7"/>
  <c r="X17" i="7" s="1"/>
  <c r="W16" i="7"/>
  <c r="X16" i="7" s="1"/>
  <c r="W15" i="7"/>
  <c r="X15" i="7" s="1"/>
  <c r="W14" i="7"/>
  <c r="X14" i="7" s="1"/>
  <c r="W13" i="7"/>
  <c r="X13" i="7" s="1"/>
  <c r="W12" i="7"/>
  <c r="Y10" i="7"/>
  <c r="N12" i="8"/>
  <c r="L12" i="8"/>
  <c r="J12" i="8"/>
  <c r="H20" i="8"/>
  <c r="D20" i="8" s="1"/>
  <c r="H19" i="8"/>
  <c r="D19" i="8" s="1"/>
  <c r="H18" i="8"/>
  <c r="D18" i="8" s="1"/>
  <c r="H17" i="8"/>
  <c r="D17" i="8" s="1"/>
  <c r="H16" i="8"/>
  <c r="D16" i="8" s="1"/>
  <c r="H15" i="8"/>
  <c r="D15" i="8" s="1"/>
  <c r="H14" i="8"/>
  <c r="D14" i="8" s="1"/>
  <c r="H13" i="8"/>
  <c r="D13" i="8" s="1"/>
  <c r="F12" i="8"/>
  <c r="I10" i="7"/>
  <c r="F20" i="7"/>
  <c r="F19" i="7"/>
  <c r="F18" i="7"/>
  <c r="F17" i="7"/>
  <c r="F16" i="7"/>
  <c r="F15" i="7"/>
  <c r="F14" i="7"/>
  <c r="F13" i="7"/>
  <c r="G12" i="7"/>
  <c r="G20" i="7" s="1"/>
  <c r="H20" i="7" s="1"/>
  <c r="F12" i="7"/>
  <c r="H24" i="6"/>
  <c r="I21" i="6"/>
  <c r="I20" i="6"/>
  <c r="I19" i="6"/>
  <c r="H23" i="6"/>
  <c r="G21" i="6"/>
  <c r="G20" i="6"/>
  <c r="G19" i="6"/>
  <c r="I17" i="6"/>
  <c r="I18" i="6"/>
  <c r="H17" i="6"/>
  <c r="N23" i="6"/>
  <c r="J26" i="6"/>
  <c r="L24" i="6"/>
  <c r="L23" i="6"/>
  <c r="G25" i="6"/>
  <c r="G24" i="6"/>
  <c r="G23" i="6"/>
  <c r="L21" i="6"/>
  <c r="K20" i="6"/>
  <c r="G16" i="6"/>
  <c r="K17" i="6"/>
  <c r="E22" i="6"/>
  <c r="F21" i="6"/>
  <c r="F20" i="6"/>
  <c r="F19" i="6"/>
  <c r="F18" i="6"/>
  <c r="F16" i="6" s="1"/>
  <c r="F17" i="6"/>
  <c r="D16" i="6"/>
  <c r="E16" i="6"/>
  <c r="O9" i="6"/>
  <c r="N16" i="6"/>
  <c r="G14" i="6"/>
  <c r="K5" i="6"/>
  <c r="H12" i="8" l="1"/>
  <c r="F22" i="7"/>
  <c r="G13" i="7"/>
  <c r="H13" i="7" s="1"/>
  <c r="G14" i="7"/>
  <c r="H14" i="7" s="1"/>
  <c r="G18" i="7"/>
  <c r="H18" i="7" s="1"/>
  <c r="G15" i="7"/>
  <c r="H15" i="7" s="1"/>
  <c r="G16" i="7"/>
  <c r="H16" i="7" s="1"/>
  <c r="G17" i="7"/>
  <c r="H17" i="7" s="1"/>
  <c r="G19" i="7"/>
  <c r="H19" i="7" s="1"/>
  <c r="K23" i="6"/>
  <c r="K18" i="6"/>
  <c r="H16" i="6"/>
  <c r="H10" i="7" l="1"/>
  <c r="G10" i="7"/>
  <c r="N4" i="6"/>
  <c r="N3" i="6"/>
  <c r="M1" i="6"/>
  <c r="M3" i="6"/>
  <c r="E7" i="6" l="1"/>
  <c r="H3" i="6" l="1"/>
  <c r="E1" i="6" l="1"/>
  <c r="F5" i="6" s="1"/>
  <c r="D6" i="6"/>
  <c r="D5" i="6"/>
  <c r="D4" i="6"/>
  <c r="D3" i="6" s="1"/>
  <c r="D2" i="6"/>
  <c r="D1" i="6" s="1"/>
  <c r="H13" i="6" l="1"/>
  <c r="H12" i="6"/>
  <c r="J12" i="6" s="1"/>
  <c r="K11" i="6"/>
  <c r="H11" i="6"/>
  <c r="J11" i="6" s="1"/>
  <c r="F3" i="6"/>
  <c r="F6" i="6"/>
  <c r="F2" i="6"/>
  <c r="F4" i="6"/>
  <c r="J13" i="6" l="1"/>
  <c r="F1" i="6"/>
  <c r="G9" i="6" s="1"/>
  <c r="X10" i="7" l="1"/>
</calcChain>
</file>

<file path=xl/sharedStrings.xml><?xml version="1.0" encoding="utf-8"?>
<sst xmlns="http://schemas.openxmlformats.org/spreadsheetml/2006/main" count="122" uniqueCount="45">
  <si>
    <t>Debt for agriculture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</si>
  <si>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</si>
  <si>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</si>
  <si>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</si>
  <si>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</si>
  <si>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</si>
  <si>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</si>
  <si>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และนอกการเกษตร</t>
  </si>
  <si>
    <t xml:space="preserve">หนี้สินเพื่อการเกษตร     </t>
  </si>
  <si>
    <t>ผู้ถือครองที่มีหนี้สิน  Holders being in debt</t>
  </si>
  <si>
    <t>รวม  Total</t>
  </si>
  <si>
    <t xml:space="preserve">           ต่ำกว่า  Under 2</t>
  </si>
  <si>
    <t>วัตถุประสงค์  Purpose</t>
  </si>
  <si>
    <t>ผู้ถือครองที่ไม่มีหนี้สิน</t>
  </si>
  <si>
    <t>Holders not</t>
  </si>
  <si>
    <t>being in debt</t>
  </si>
  <si>
    <t xml:space="preserve">หนี้สินนอกการเกษตรDebt out of agriculture </t>
  </si>
  <si>
    <t xml:space="preserve">       รวม         Sub-total</t>
  </si>
  <si>
    <t>ตาราง   19.3   จำนวนผู้ถือครองทำการเกษตร  จำแนกตามการมีหนี้สิน วัตถุประสงค์ และขนาดเนื้อที่ถือครองทั้งสิ้น</t>
  </si>
  <si>
    <t xml:space="preserve">    ขนาดเนื้อที่ถือครองทั้งสิ้น (ไร่)       Size of total area of holding (rai)  </t>
  </si>
  <si>
    <t>Table   19.3   Number of holders by being in debt, purpose and size of total area of holding</t>
  </si>
  <si>
    <t xml:space="preserve"> รวมทั้งสิ้น                </t>
  </si>
  <si>
    <t xml:space="preserve"> Total</t>
  </si>
  <si>
    <t xml:space="preserve"> </t>
  </si>
  <si>
    <t xml:space="preserve">หนี้สินเพื่อการเกษตร </t>
  </si>
  <si>
    <t xml:space="preserve">And out of agriculture </t>
  </si>
  <si>
    <t xml:space="preserve">          140  ขึ้นไป  and over</t>
  </si>
  <si>
    <t xml:space="preserve">           -</t>
  </si>
  <si>
    <t>ผู้ถือครองทำการเกษตร</t>
  </si>
  <si>
    <t>นอกการเกษตร</t>
  </si>
  <si>
    <t>หนี้สินเพื่อการเกษตร และนอกการเกษตร</t>
  </si>
  <si>
    <t>ครัวที่เป็นหนี้จากโครงการ สศส.</t>
  </si>
  <si>
    <t>ครัวเรือนที่เป็นหนี้จาก สศส.</t>
  </si>
  <si>
    <t>ปรับครัวเรือน สศส ให้เท่ากับเกษตร (หักออก)</t>
  </si>
  <si>
    <t>จาก สศส</t>
  </si>
  <si>
    <t>จาก สก</t>
  </si>
  <si>
    <t>ผลต่าง</t>
  </si>
  <si>
    <t>ปรับ นำไปใช้</t>
  </si>
  <si>
    <t>จาก สก.56</t>
  </si>
  <si>
    <t>ปรับ</t>
  </si>
  <si>
    <t>ต้องนำไปปรับตาราง 19.3 ด้วย</t>
  </si>
  <si>
    <t>หนี้สินการเกษตร</t>
  </si>
  <si>
    <t>ร้อยละ</t>
  </si>
  <si>
    <t>ปรับแล้ว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</si>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</sst>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13" x14ac:knownFonts="1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AngsanaUPC"/>
      <family val="1"/>
    </font>
    <font>
      <sz val="14"/>
      <name val="AngsanaUPC"/>
      <family val="1"/>
    </font>
    <font>
      <b/>
      <sz val="14"/>
      <name val="AngsanaUPC"/>
      <family val="1"/>
    </font>
    <font>
      <sz val="14"/>
      <color rgb="FFFF0000"/>
      <name val="TH SarabunPSK"/>
      <family val="2"/>
    </font>
    <font>
      <sz val="15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 applyBorder="1"/>
    <xf numFmtId="0" fontId="1" fillId="2" borderId="0" xfId="0" applyFont="1" applyFill="1"/>
    <xf numFmtId="0" fontId="4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 applyBorder="1" applyAlignment="1">
      <alignment horizontal="centerContinuous"/>
    </xf>
    <xf numFmtId="0" fontId="5" fillId="0" borderId="1" xfId="0" applyFont="1" applyBorder="1"/>
    <xf numFmtId="0" fontId="5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textRotation="180"/>
    </xf>
    <xf numFmtId="0" fontId="2" fillId="0" borderId="2" xfId="0" applyFont="1" applyBorder="1"/>
    <xf numFmtId="0" fontId="1" fillId="0" borderId="2" xfId="0" applyFont="1" applyBorder="1"/>
    <xf numFmtId="0" fontId="2" fillId="0" borderId="6" xfId="0" applyFont="1" applyBorder="1"/>
    <xf numFmtId="0" fontId="1" fillId="0" borderId="8" xfId="0" applyFont="1" applyBorder="1"/>
    <xf numFmtId="0" fontId="1" fillId="0" borderId="6" xfId="0" applyFont="1" applyBorder="1" applyAlignment="1">
      <alignment vertical="center"/>
    </xf>
    <xf numFmtId="0" fontId="1" fillId="0" borderId="6" xfId="0" applyFont="1" applyBorder="1"/>
    <xf numFmtId="0" fontId="2" fillId="0" borderId="7" xfId="0" applyFont="1" applyBorder="1"/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Border="1"/>
    <xf numFmtId="0" fontId="1" fillId="2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3" fontId="1" fillId="0" borderId="0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3" fontId="0" fillId="0" borderId="0" xfId="0" applyNumberFormat="1"/>
    <xf numFmtId="3" fontId="8" fillId="0" borderId="0" xfId="0" applyNumberFormat="1" applyFont="1"/>
    <xf numFmtId="0" fontId="8" fillId="0" borderId="0" xfId="0" applyFont="1"/>
    <xf numFmtId="188" fontId="8" fillId="0" borderId="0" xfId="0" applyNumberFormat="1" applyFont="1"/>
    <xf numFmtId="187" fontId="8" fillId="0" borderId="0" xfId="0" applyNumberFormat="1" applyFont="1"/>
    <xf numFmtId="0" fontId="9" fillId="0" borderId="0" xfId="0" applyFont="1"/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10" fillId="0" borderId="0" xfId="0" applyNumberFormat="1" applyFont="1"/>
    <xf numFmtId="3" fontId="0" fillId="3" borderId="0" xfId="0" applyNumberFormat="1" applyFill="1"/>
    <xf numFmtId="3" fontId="0" fillId="0" borderId="0" xfId="0" applyNumberFormat="1" applyFill="1"/>
    <xf numFmtId="0" fontId="0" fillId="3" borderId="0" xfId="0" applyFill="1"/>
    <xf numFmtId="0" fontId="1" fillId="2" borderId="4" xfId="0" applyFont="1" applyFill="1" applyBorder="1" applyAlignment="1">
      <alignment horizontal="center" vertical="center"/>
    </xf>
    <xf numFmtId="4" fontId="6" fillId="0" borderId="0" xfId="0" applyNumberFormat="1" applyFont="1" applyBorder="1" applyAlignment="1">
      <alignment horizontal="right" wrapText="1"/>
    </xf>
    <xf numFmtId="3" fontId="1" fillId="2" borderId="11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/>
    <xf numFmtId="3" fontId="6" fillId="3" borderId="0" xfId="0" applyNumberFormat="1" applyFont="1" applyFill="1" applyBorder="1" applyAlignment="1">
      <alignment horizontal="right" wrapText="1"/>
    </xf>
    <xf numFmtId="3" fontId="1" fillId="3" borderId="0" xfId="0" applyNumberFormat="1" applyFont="1" applyFill="1" applyBorder="1" applyAlignment="1">
      <alignment horizontal="right" wrapText="1"/>
    </xf>
    <xf numFmtId="3" fontId="11" fillId="3" borderId="0" xfId="0" applyNumberFormat="1" applyFont="1" applyFill="1" applyBorder="1" applyAlignment="1">
      <alignment horizontal="right" wrapText="1"/>
    </xf>
    <xf numFmtId="3" fontId="6" fillId="0" borderId="0" xfId="0" applyNumberFormat="1" applyFont="1" applyFill="1" applyBorder="1" applyAlignment="1">
      <alignment horizontal="right" wrapText="1"/>
    </xf>
    <xf numFmtId="3" fontId="1" fillId="0" borderId="0" xfId="0" applyNumberFormat="1" applyFont="1" applyFill="1" applyBorder="1" applyAlignment="1">
      <alignment horizontal="right" wrapText="1"/>
    </xf>
    <xf numFmtId="4" fontId="1" fillId="0" borderId="0" xfId="0" applyNumberFormat="1" applyFont="1" applyFill="1" applyBorder="1" applyAlignment="1">
      <alignment horizontal="right" wrapText="1"/>
    </xf>
    <xf numFmtId="4" fontId="1" fillId="0" borderId="0" xfId="0" applyNumberFormat="1" applyFont="1" applyBorder="1" applyAlignment="1">
      <alignment horizontal="right" wrapText="1"/>
    </xf>
    <xf numFmtId="0" fontId="1" fillId="3" borderId="0" xfId="0" applyFont="1" applyFill="1" applyBorder="1" applyAlignment="1">
      <alignment horizontal="right" wrapText="1"/>
    </xf>
    <xf numFmtId="0" fontId="2" fillId="3" borderId="0" xfId="0" applyFont="1" applyFill="1"/>
    <xf numFmtId="0" fontId="1" fillId="2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wrapText="1"/>
    </xf>
    <xf numFmtId="0" fontId="12" fillId="0" borderId="0" xfId="0" applyFont="1" applyAlignment="1">
      <alignment horizontal="center" textRotation="180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27"/>
  <sheetViews>
    <sheetView showGridLines="0" tabSelected="1" defaultGridColor="0" colorId="12" zoomScaleNormal="100" workbookViewId="0">
      <selection activeCell="P2" sqref="P2"/>
    </sheetView>
  </sheetViews>
  <sheetFormatPr defaultRowHeight="15.75" x14ac:dyDescent="0.25"/>
  <cols>
    <col min="1" max="1" width="4.83203125" style="2" customWidth="1"/>
    <col min="2" max="2" width="4" style="2" customWidth="1"/>
    <col min="3" max="3" width="30.5" style="2" customWidth="1"/>
    <col min="4" max="4" width="13.5" style="2" customWidth="1"/>
    <col min="5" max="5" width="6.1640625" style="2" customWidth="1"/>
    <col min="6" max="6" width="13.1640625" style="2" customWidth="1"/>
    <col min="7" max="7" width="7.33203125" style="2" customWidth="1"/>
    <col min="8" max="8" width="14.83203125" style="2" customWidth="1"/>
    <col min="9" max="9" width="6.5" style="2" customWidth="1"/>
    <col min="10" max="10" width="16.6640625" style="2" customWidth="1"/>
    <col min="11" max="11" width="6.33203125" style="2" customWidth="1"/>
    <col min="12" max="12" width="16.33203125" style="2" customWidth="1"/>
    <col min="13" max="13" width="3.5" style="2" customWidth="1"/>
    <col min="14" max="14" width="16.1640625" style="2" customWidth="1"/>
    <col min="15" max="15" width="6.1640625" style="2" customWidth="1"/>
    <col min="16" max="16" width="5" style="2" customWidth="1"/>
    <col min="17" max="16384" width="9.33203125" style="2"/>
  </cols>
  <sheetData>
    <row r="1" spans="2:16" ht="18.75" customHeight="1" x14ac:dyDescent="0.25"/>
    <row r="2" spans="2:16" ht="24" customHeight="1" x14ac:dyDescent="0.3">
      <c r="B2" s="3"/>
      <c r="C2" s="3" t="s">
        <v>18</v>
      </c>
      <c r="D2" s="3"/>
      <c r="E2" s="3"/>
      <c r="F2" s="3"/>
      <c r="G2" s="3"/>
      <c r="H2" s="3"/>
      <c r="I2" s="3"/>
      <c r="J2" s="3"/>
      <c r="P2" s="71"/>
    </row>
    <row r="3" spans="2:16" s="4" customFormat="1" ht="24" customHeight="1" x14ac:dyDescent="0.3">
      <c r="B3" s="27"/>
      <c r="C3" s="27" t="s">
        <v>20</v>
      </c>
      <c r="D3" s="27"/>
      <c r="E3" s="27"/>
      <c r="F3" s="27"/>
      <c r="G3" s="27"/>
      <c r="H3" s="27"/>
      <c r="I3" s="27"/>
      <c r="J3" s="27"/>
      <c r="K3" s="12"/>
      <c r="L3" s="12"/>
      <c r="M3" s="12"/>
      <c r="N3" s="12"/>
      <c r="O3" s="12"/>
    </row>
    <row r="4" spans="2:16" ht="5.0999999999999996" customHeight="1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2:16" s="6" customFormat="1" ht="24" customHeight="1" x14ac:dyDescent="0.3">
      <c r="B5" s="73" t="s">
        <v>19</v>
      </c>
      <c r="C5" s="74"/>
      <c r="D5" s="28"/>
      <c r="E5" s="29"/>
      <c r="F5" s="21"/>
      <c r="G5" s="22"/>
      <c r="H5" s="79" t="s">
        <v>9</v>
      </c>
      <c r="I5" s="80"/>
      <c r="J5" s="80"/>
      <c r="K5" s="80"/>
      <c r="L5" s="80"/>
      <c r="M5" s="80"/>
      <c r="N5" s="80"/>
      <c r="O5" s="80"/>
    </row>
    <row r="6" spans="2:16" s="6" customFormat="1" ht="24" customHeight="1" x14ac:dyDescent="0.3">
      <c r="B6" s="75"/>
      <c r="C6" s="76"/>
      <c r="D6" s="30"/>
      <c r="E6" s="31"/>
      <c r="F6" s="81" t="s">
        <v>13</v>
      </c>
      <c r="G6" s="82"/>
      <c r="H6" s="83" t="s">
        <v>17</v>
      </c>
      <c r="I6" s="74"/>
      <c r="J6" s="79" t="s">
        <v>12</v>
      </c>
      <c r="K6" s="80"/>
      <c r="L6" s="80"/>
      <c r="M6" s="80"/>
      <c r="N6" s="80"/>
      <c r="O6" s="80"/>
    </row>
    <row r="7" spans="2:16" s="6" customFormat="1" ht="24" customHeight="1" x14ac:dyDescent="0.3">
      <c r="B7" s="75"/>
      <c r="C7" s="76"/>
      <c r="D7" s="84" t="s">
        <v>21</v>
      </c>
      <c r="E7" s="85"/>
      <c r="F7" s="81" t="s">
        <v>14</v>
      </c>
      <c r="G7" s="82"/>
      <c r="H7" s="84"/>
      <c r="I7" s="85"/>
      <c r="J7" s="28" t="s">
        <v>23</v>
      </c>
      <c r="K7" s="29"/>
      <c r="L7" s="83" t="s">
        <v>16</v>
      </c>
      <c r="M7" s="74"/>
      <c r="N7" s="88" t="s">
        <v>8</v>
      </c>
      <c r="O7" s="88"/>
    </row>
    <row r="8" spans="2:16" s="6" customFormat="1" ht="24" customHeight="1" x14ac:dyDescent="0.3">
      <c r="B8" s="75"/>
      <c r="C8" s="76"/>
      <c r="D8" s="81" t="s">
        <v>22</v>
      </c>
      <c r="E8" s="82"/>
      <c r="F8" s="81" t="s">
        <v>15</v>
      </c>
      <c r="G8" s="82"/>
      <c r="H8" s="84"/>
      <c r="I8" s="85"/>
      <c r="J8" s="81" t="s">
        <v>24</v>
      </c>
      <c r="K8" s="82"/>
      <c r="L8" s="84"/>
      <c r="M8" s="85"/>
      <c r="N8" s="89" t="s">
        <v>7</v>
      </c>
      <c r="O8" s="89"/>
    </row>
    <row r="9" spans="2:16" s="8" customFormat="1" ht="24" customHeight="1" x14ac:dyDescent="0.25">
      <c r="B9" s="75"/>
      <c r="C9" s="76"/>
      <c r="D9" s="30"/>
      <c r="E9" s="31"/>
      <c r="F9" s="44"/>
      <c r="G9" s="45"/>
      <c r="H9" s="84"/>
      <c r="I9" s="85"/>
      <c r="J9" s="81" t="s">
        <v>0</v>
      </c>
      <c r="K9" s="82"/>
      <c r="L9" s="84"/>
      <c r="M9" s="85"/>
      <c r="N9" s="89" t="s">
        <v>0</v>
      </c>
      <c r="O9" s="89"/>
      <c r="P9" s="7"/>
    </row>
    <row r="10" spans="2:16" s="8" customFormat="1" ht="24" customHeight="1" x14ac:dyDescent="0.25">
      <c r="B10" s="77"/>
      <c r="C10" s="78"/>
      <c r="D10" s="32"/>
      <c r="E10" s="33"/>
      <c r="F10" s="25"/>
      <c r="G10" s="26"/>
      <c r="H10" s="86"/>
      <c r="I10" s="87"/>
      <c r="J10" s="32"/>
      <c r="K10" s="33"/>
      <c r="L10" s="86"/>
      <c r="M10" s="87"/>
      <c r="N10" s="72" t="s">
        <v>25</v>
      </c>
      <c r="O10" s="72"/>
    </row>
    <row r="11" spans="2:16" ht="5.0999999999999996" customHeight="1" x14ac:dyDescent="0.25">
      <c r="B11" s="5"/>
      <c r="C11" s="16"/>
      <c r="D11" s="5"/>
      <c r="E11" s="5"/>
      <c r="F11" s="5"/>
      <c r="G11" s="5"/>
      <c r="H11" s="9"/>
      <c r="I11" s="9"/>
      <c r="J11" s="9"/>
      <c r="K11" s="9"/>
      <c r="L11" s="9"/>
      <c r="M11" s="9"/>
      <c r="N11" s="9"/>
    </row>
    <row r="12" spans="2:16" ht="26.1" customHeight="1" x14ac:dyDescent="0.3">
      <c r="B12" s="10" t="s">
        <v>10</v>
      </c>
      <c r="C12" s="17"/>
      <c r="D12" s="62">
        <v>134538.5</v>
      </c>
      <c r="E12" s="62"/>
      <c r="F12" s="62">
        <f>SUM(F13:F20)</f>
        <v>62964</v>
      </c>
      <c r="G12" s="62"/>
      <c r="H12" s="62">
        <f>SUM(H13:H20)</f>
        <v>71575</v>
      </c>
      <c r="I12" s="62"/>
      <c r="J12" s="62">
        <f t="shared" ref="J12:L12" si="0">SUM(J13:J20)</f>
        <v>61020</v>
      </c>
      <c r="K12" s="62"/>
      <c r="L12" s="62">
        <f t="shared" si="0"/>
        <v>8133</v>
      </c>
      <c r="M12" s="62"/>
      <c r="N12" s="62">
        <f>SUM(N13:N19)</f>
        <v>2422</v>
      </c>
      <c r="O12" s="34"/>
      <c r="P12" s="34"/>
    </row>
    <row r="13" spans="2:16" ht="26.1" customHeight="1" x14ac:dyDescent="0.3">
      <c r="B13" s="11"/>
      <c r="C13" s="18" t="s">
        <v>11</v>
      </c>
      <c r="D13" s="63">
        <f>SUM(F13:H13)</f>
        <v>26535</v>
      </c>
      <c r="E13" s="63"/>
      <c r="F13" s="63">
        <v>11368</v>
      </c>
      <c r="G13" s="63"/>
      <c r="H13" s="63">
        <f>SUM(J13:N13)</f>
        <v>15167</v>
      </c>
      <c r="I13" s="63"/>
      <c r="J13" s="63">
        <v>13232</v>
      </c>
      <c r="K13" s="63"/>
      <c r="L13" s="63">
        <v>1764</v>
      </c>
      <c r="M13" s="63"/>
      <c r="N13" s="63">
        <v>171</v>
      </c>
      <c r="O13" s="1"/>
      <c r="P13" s="35"/>
    </row>
    <row r="14" spans="2:16" ht="26.1" customHeight="1" x14ac:dyDescent="0.3">
      <c r="B14" s="12"/>
      <c r="C14" s="19" t="s">
        <v>1</v>
      </c>
      <c r="D14" s="63">
        <f t="shared" ref="D14:D20" si="1">SUM(F14:H14)</f>
        <v>52051</v>
      </c>
      <c r="E14" s="63"/>
      <c r="F14" s="63">
        <v>24935</v>
      </c>
      <c r="G14" s="63"/>
      <c r="H14" s="63">
        <f t="shared" ref="H14:H20" si="2">SUM(J14:N14)</f>
        <v>27116</v>
      </c>
      <c r="I14" s="63"/>
      <c r="J14" s="63">
        <v>23248</v>
      </c>
      <c r="K14" s="63"/>
      <c r="L14" s="63">
        <v>3098</v>
      </c>
      <c r="M14" s="70"/>
      <c r="N14" s="63">
        <v>770</v>
      </c>
      <c r="O14" s="1"/>
      <c r="P14" s="35"/>
    </row>
    <row r="15" spans="2:16" ht="26.1" customHeight="1" x14ac:dyDescent="0.3">
      <c r="B15" s="12"/>
      <c r="C15" s="19" t="s">
        <v>2</v>
      </c>
      <c r="D15" s="63">
        <f t="shared" si="1"/>
        <v>21892</v>
      </c>
      <c r="E15" s="63"/>
      <c r="F15" s="63">
        <v>10411</v>
      </c>
      <c r="G15" s="63"/>
      <c r="H15" s="63">
        <f t="shared" si="2"/>
        <v>11481</v>
      </c>
      <c r="I15" s="63"/>
      <c r="J15" s="63">
        <v>9737</v>
      </c>
      <c r="K15" s="63"/>
      <c r="L15" s="63">
        <v>1298</v>
      </c>
      <c r="M15" s="63"/>
      <c r="N15" s="63">
        <v>446</v>
      </c>
    </row>
    <row r="16" spans="2:16" ht="26.1" customHeight="1" x14ac:dyDescent="0.3">
      <c r="B16" s="12"/>
      <c r="C16" s="19" t="s">
        <v>3</v>
      </c>
      <c r="D16" s="63">
        <f t="shared" si="1"/>
        <v>20556</v>
      </c>
      <c r="E16" s="63"/>
      <c r="F16" s="63">
        <v>10356</v>
      </c>
      <c r="G16" s="63"/>
      <c r="H16" s="63">
        <f t="shared" si="2"/>
        <v>10200</v>
      </c>
      <c r="I16" s="63"/>
      <c r="J16" s="63">
        <v>8526</v>
      </c>
      <c r="K16" s="63"/>
      <c r="L16" s="63">
        <v>1136</v>
      </c>
      <c r="M16" s="63"/>
      <c r="N16" s="63">
        <v>538</v>
      </c>
    </row>
    <row r="17" spans="2:16" ht="26.1" customHeight="1" x14ac:dyDescent="0.3">
      <c r="B17" s="12"/>
      <c r="C17" s="19" t="s">
        <v>4</v>
      </c>
      <c r="D17" s="63">
        <f t="shared" si="1"/>
        <v>11144</v>
      </c>
      <c r="E17" s="63"/>
      <c r="F17" s="63">
        <v>4706</v>
      </c>
      <c r="G17" s="63"/>
      <c r="H17" s="63">
        <f t="shared" si="2"/>
        <v>6438</v>
      </c>
      <c r="I17" s="63"/>
      <c r="J17" s="63">
        <v>5305</v>
      </c>
      <c r="K17" s="63"/>
      <c r="L17" s="63">
        <v>707</v>
      </c>
      <c r="M17" s="63"/>
      <c r="N17" s="63">
        <v>426</v>
      </c>
    </row>
    <row r="18" spans="2:16" ht="26.1" customHeight="1" x14ac:dyDescent="0.3">
      <c r="B18" s="12"/>
      <c r="C18" s="19" t="s">
        <v>5</v>
      </c>
      <c r="D18" s="63">
        <f t="shared" si="1"/>
        <v>1606</v>
      </c>
      <c r="E18" s="63"/>
      <c r="F18" s="63">
        <v>790</v>
      </c>
      <c r="G18" s="63"/>
      <c r="H18" s="63">
        <f t="shared" si="2"/>
        <v>816</v>
      </c>
      <c r="I18" s="63"/>
      <c r="J18" s="63">
        <v>688</v>
      </c>
      <c r="K18" s="63"/>
      <c r="L18" s="63">
        <v>92</v>
      </c>
      <c r="M18" s="63"/>
      <c r="N18" s="63">
        <v>36</v>
      </c>
    </row>
    <row r="19" spans="2:16" ht="26.1" customHeight="1" x14ac:dyDescent="0.3">
      <c r="B19" s="12"/>
      <c r="C19" s="19" t="s">
        <v>6</v>
      </c>
      <c r="D19" s="63">
        <f t="shared" si="1"/>
        <v>621</v>
      </c>
      <c r="E19" s="63"/>
      <c r="F19" s="63">
        <v>356</v>
      </c>
      <c r="G19" s="63"/>
      <c r="H19" s="63">
        <f t="shared" si="2"/>
        <v>265</v>
      </c>
      <c r="I19" s="63"/>
      <c r="J19" s="63">
        <v>203</v>
      </c>
      <c r="K19" s="63"/>
      <c r="L19" s="63">
        <v>27</v>
      </c>
      <c r="M19" s="63"/>
      <c r="N19" s="63">
        <v>35</v>
      </c>
    </row>
    <row r="20" spans="2:16" ht="26.1" customHeight="1" x14ac:dyDescent="0.3">
      <c r="B20" s="12"/>
      <c r="C20" s="19" t="s">
        <v>26</v>
      </c>
      <c r="D20" s="63">
        <f t="shared" si="1"/>
        <v>134</v>
      </c>
      <c r="E20" s="63"/>
      <c r="F20" s="63">
        <v>42</v>
      </c>
      <c r="G20" s="63"/>
      <c r="H20" s="63">
        <f t="shared" si="2"/>
        <v>92</v>
      </c>
      <c r="I20" s="63"/>
      <c r="J20" s="63">
        <v>81</v>
      </c>
      <c r="K20" s="63"/>
      <c r="L20" s="63">
        <v>11</v>
      </c>
      <c r="M20" s="63"/>
      <c r="N20" s="63" t="s">
        <v>27</v>
      </c>
    </row>
    <row r="21" spans="2:16" ht="11.25" customHeight="1" x14ac:dyDescent="0.3">
      <c r="B21" s="14"/>
      <c r="C21" s="20"/>
      <c r="D21" s="15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2:16" x14ac:dyDescent="0.25"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2:16" x14ac:dyDescent="0.25">
      <c r="P23" s="13"/>
    </row>
    <row r="25" spans="2:16" ht="21" customHeight="1" x14ac:dyDescent="0.25"/>
    <row r="27" spans="2:16" x14ac:dyDescent="0.25">
      <c r="P27" s="13"/>
    </row>
  </sheetData>
  <mergeCells count="16">
    <mergeCell ref="N10:O10"/>
    <mergeCell ref="B5:C10"/>
    <mergeCell ref="H5:O5"/>
    <mergeCell ref="F6:G6"/>
    <mergeCell ref="H6:I10"/>
    <mergeCell ref="J6:O6"/>
    <mergeCell ref="D7:E7"/>
    <mergeCell ref="F7:G7"/>
    <mergeCell ref="L7:M10"/>
    <mergeCell ref="N7:O7"/>
    <mergeCell ref="D8:E8"/>
    <mergeCell ref="F8:G8"/>
    <mergeCell ref="J8:K8"/>
    <mergeCell ref="N8:O8"/>
    <mergeCell ref="J9:K9"/>
    <mergeCell ref="N9:O9"/>
  </mergeCells>
  <pageMargins left="0.31496062992125984" right="0.31496062992125984" top="0.78740157480314965" bottom="0.31496062992125984" header="0.19685039370078741" footer="0.19685039370078741"/>
  <pageSetup paperSize="9" scale="97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7"/>
  <sheetViews>
    <sheetView showGridLines="0" defaultGridColor="0" colorId="12" zoomScaleNormal="100" workbookViewId="0">
      <selection activeCell="F12" sqref="F12"/>
    </sheetView>
  </sheetViews>
  <sheetFormatPr defaultRowHeight="15.75" x14ac:dyDescent="0.25"/>
  <cols>
    <col min="1" max="1" width="4.83203125" style="2" customWidth="1"/>
    <col min="2" max="2" width="4" style="2" customWidth="1"/>
    <col min="3" max="3" width="30.5" style="2" customWidth="1"/>
    <col min="4" max="4" width="13.5" style="2" customWidth="1"/>
    <col min="5" max="5" width="6.1640625" style="2" customWidth="1"/>
    <col min="6" max="6" width="13.1640625" style="2" customWidth="1"/>
    <col min="7" max="7" width="7.33203125" style="2" customWidth="1"/>
    <col min="8" max="8" width="14.83203125" style="2" customWidth="1"/>
    <col min="9" max="9" width="6.5" style="2" customWidth="1"/>
    <col min="10" max="10" width="16.6640625" style="2" customWidth="1"/>
    <col min="11" max="11" width="6.33203125" style="2" customWidth="1"/>
    <col min="12" max="12" width="16.33203125" style="2" customWidth="1"/>
    <col min="13" max="13" width="3.5" style="2" customWidth="1"/>
    <col min="14" max="14" width="16.1640625" style="2" customWidth="1"/>
    <col min="15" max="15" width="6.1640625" style="2" customWidth="1"/>
    <col min="16" max="16" width="3.1640625" style="2" customWidth="1"/>
    <col min="17" max="16384" width="9.33203125" style="2"/>
  </cols>
  <sheetData>
    <row r="1" spans="2:16" ht="18.75" customHeight="1" x14ac:dyDescent="0.25"/>
    <row r="2" spans="2:16" ht="24" customHeight="1" x14ac:dyDescent="0.3">
      <c r="B2" s="3"/>
      <c r="C2" s="3" t="s">
        <v>18</v>
      </c>
      <c r="D2" s="3"/>
      <c r="E2" s="3"/>
      <c r="F2" s="3"/>
      <c r="G2" s="3"/>
      <c r="H2" s="3"/>
      <c r="I2" s="3"/>
      <c r="J2" s="3"/>
    </row>
    <row r="3" spans="2:16" s="4" customFormat="1" ht="24" customHeight="1" x14ac:dyDescent="0.3">
      <c r="B3" s="27"/>
      <c r="C3" s="27" t="s">
        <v>20</v>
      </c>
      <c r="D3" s="27"/>
      <c r="E3" s="27"/>
      <c r="F3" s="27"/>
      <c r="G3" s="27"/>
      <c r="H3" s="27"/>
      <c r="I3" s="27"/>
      <c r="J3" s="27"/>
      <c r="K3" s="12"/>
      <c r="L3" s="12"/>
      <c r="M3" s="12"/>
      <c r="N3" s="12"/>
      <c r="O3" s="12"/>
    </row>
    <row r="4" spans="2:16" ht="5.0999999999999996" customHeight="1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2:16" s="6" customFormat="1" ht="24" customHeight="1" x14ac:dyDescent="0.3">
      <c r="B5" s="73" t="s">
        <v>19</v>
      </c>
      <c r="C5" s="74"/>
      <c r="D5" s="28"/>
      <c r="E5" s="29"/>
      <c r="F5" s="21"/>
      <c r="G5" s="22"/>
      <c r="H5" s="79" t="s">
        <v>9</v>
      </c>
      <c r="I5" s="80"/>
      <c r="J5" s="80"/>
      <c r="K5" s="80"/>
      <c r="L5" s="80"/>
      <c r="M5" s="80"/>
      <c r="N5" s="80"/>
      <c r="O5" s="80"/>
    </row>
    <row r="6" spans="2:16" s="6" customFormat="1" ht="24" customHeight="1" x14ac:dyDescent="0.3">
      <c r="B6" s="75"/>
      <c r="C6" s="76"/>
      <c r="D6" s="30"/>
      <c r="E6" s="31"/>
      <c r="F6" s="81" t="s">
        <v>13</v>
      </c>
      <c r="G6" s="82"/>
      <c r="H6" s="83" t="s">
        <v>17</v>
      </c>
      <c r="I6" s="74"/>
      <c r="J6" s="79" t="s">
        <v>12</v>
      </c>
      <c r="K6" s="80"/>
      <c r="L6" s="80"/>
      <c r="M6" s="80"/>
      <c r="N6" s="80"/>
      <c r="O6" s="80"/>
    </row>
    <row r="7" spans="2:16" s="6" customFormat="1" ht="24" customHeight="1" x14ac:dyDescent="0.3">
      <c r="B7" s="75"/>
      <c r="C7" s="76"/>
      <c r="D7" s="84" t="s">
        <v>21</v>
      </c>
      <c r="E7" s="85"/>
      <c r="F7" s="81" t="s">
        <v>14</v>
      </c>
      <c r="G7" s="82"/>
      <c r="H7" s="84"/>
      <c r="I7" s="85"/>
      <c r="J7" s="28" t="s">
        <v>23</v>
      </c>
      <c r="K7" s="29"/>
      <c r="L7" s="83" t="s">
        <v>16</v>
      </c>
      <c r="M7" s="74"/>
      <c r="N7" s="88" t="s">
        <v>8</v>
      </c>
      <c r="O7" s="88"/>
    </row>
    <row r="8" spans="2:16" s="6" customFormat="1" ht="24" customHeight="1" x14ac:dyDescent="0.3">
      <c r="B8" s="75"/>
      <c r="C8" s="76"/>
      <c r="D8" s="81" t="s">
        <v>22</v>
      </c>
      <c r="E8" s="82"/>
      <c r="F8" s="81" t="s">
        <v>15</v>
      </c>
      <c r="G8" s="82"/>
      <c r="H8" s="84"/>
      <c r="I8" s="85"/>
      <c r="J8" s="81" t="s">
        <v>24</v>
      </c>
      <c r="K8" s="82"/>
      <c r="L8" s="84"/>
      <c r="M8" s="85"/>
      <c r="N8" s="89" t="s">
        <v>7</v>
      </c>
      <c r="O8" s="89"/>
    </row>
    <row r="9" spans="2:16" s="8" customFormat="1" ht="24" customHeight="1" x14ac:dyDescent="0.25">
      <c r="B9" s="75"/>
      <c r="C9" s="76"/>
      <c r="D9" s="30"/>
      <c r="E9" s="31"/>
      <c r="F9" s="23"/>
      <c r="G9" s="24"/>
      <c r="H9" s="84"/>
      <c r="I9" s="85"/>
      <c r="J9" s="81" t="s">
        <v>0</v>
      </c>
      <c r="K9" s="82"/>
      <c r="L9" s="84"/>
      <c r="M9" s="85"/>
      <c r="N9" s="89" t="s">
        <v>0</v>
      </c>
      <c r="O9" s="89"/>
      <c r="P9" s="7"/>
    </row>
    <row r="10" spans="2:16" s="8" customFormat="1" ht="24" customHeight="1" x14ac:dyDescent="0.25">
      <c r="B10" s="77"/>
      <c r="C10" s="78"/>
      <c r="D10" s="32"/>
      <c r="E10" s="33"/>
      <c r="F10" s="25"/>
      <c r="G10" s="26"/>
      <c r="H10" s="86"/>
      <c r="I10" s="87"/>
      <c r="J10" s="32"/>
      <c r="K10" s="33"/>
      <c r="L10" s="86"/>
      <c r="M10" s="87"/>
      <c r="N10" s="72" t="s">
        <v>25</v>
      </c>
      <c r="O10" s="72"/>
    </row>
    <row r="11" spans="2:16" ht="5.0999999999999996" customHeight="1" x14ac:dyDescent="0.25">
      <c r="B11" s="5"/>
      <c r="C11" s="16"/>
      <c r="D11" s="5"/>
      <c r="E11" s="5"/>
      <c r="F11" s="5"/>
      <c r="G11" s="5"/>
      <c r="H11" s="9"/>
      <c r="I11" s="9"/>
      <c r="J11" s="9"/>
      <c r="K11" s="9"/>
      <c r="L11" s="9"/>
      <c r="M11" s="9"/>
      <c r="N11" s="9"/>
    </row>
    <row r="12" spans="2:16" ht="26.1" customHeight="1" x14ac:dyDescent="0.3">
      <c r="B12" s="10" t="s">
        <v>10</v>
      </c>
      <c r="C12" s="17"/>
      <c r="D12" s="34">
        <v>134538.5</v>
      </c>
      <c r="E12" s="34"/>
      <c r="F12" s="34">
        <v>84604.88</v>
      </c>
      <c r="G12" s="34"/>
      <c r="H12" s="34">
        <v>49933.62</v>
      </c>
      <c r="I12" s="34"/>
      <c r="J12" s="34">
        <v>42569.94</v>
      </c>
      <c r="K12" s="34"/>
      <c r="L12" s="34">
        <v>5674.14</v>
      </c>
      <c r="M12" s="34"/>
      <c r="N12" s="34">
        <v>1689.54</v>
      </c>
      <c r="O12" s="34"/>
      <c r="P12" s="34"/>
    </row>
    <row r="13" spans="2:16" ht="26.1" customHeight="1" x14ac:dyDescent="0.3">
      <c r="B13" s="11"/>
      <c r="C13" s="18" t="s">
        <v>11</v>
      </c>
      <c r="D13" s="36">
        <v>19524.57</v>
      </c>
      <c r="E13" s="36"/>
      <c r="F13" s="36">
        <v>15275.02</v>
      </c>
      <c r="G13" s="36"/>
      <c r="H13" s="36">
        <v>4249.55</v>
      </c>
      <c r="I13" s="36"/>
      <c r="J13" s="36">
        <v>2900.08</v>
      </c>
      <c r="K13" s="36"/>
      <c r="L13" s="36">
        <v>1230.42</v>
      </c>
      <c r="M13" s="36"/>
      <c r="N13" s="36">
        <v>119.05</v>
      </c>
      <c r="O13" s="1"/>
      <c r="P13" s="35"/>
    </row>
    <row r="14" spans="2:16" ht="26.1" customHeight="1" x14ac:dyDescent="0.3">
      <c r="B14" s="12"/>
      <c r="C14" s="19" t="s">
        <v>1</v>
      </c>
      <c r="D14" s="36">
        <v>49348.85</v>
      </c>
      <c r="E14" s="36"/>
      <c r="F14" s="36">
        <v>33504.58</v>
      </c>
      <c r="G14" s="36"/>
      <c r="H14" s="36">
        <v>15844.27</v>
      </c>
      <c r="I14" s="36"/>
      <c r="J14" s="36">
        <v>13145.39</v>
      </c>
      <c r="K14" s="36"/>
      <c r="L14" s="36">
        <v>2161.77</v>
      </c>
      <c r="M14" s="37"/>
      <c r="N14" s="36">
        <v>537.11</v>
      </c>
      <c r="O14" s="1"/>
      <c r="P14" s="35"/>
    </row>
    <row r="15" spans="2:16" ht="26.1" customHeight="1" x14ac:dyDescent="0.3">
      <c r="B15" s="12"/>
      <c r="C15" s="19" t="s">
        <v>2</v>
      </c>
      <c r="D15" s="36">
        <v>23735.26</v>
      </c>
      <c r="E15" s="36"/>
      <c r="F15" s="36">
        <v>13990.48</v>
      </c>
      <c r="G15" s="36"/>
      <c r="H15" s="36">
        <v>9744.7800000000007</v>
      </c>
      <c r="I15" s="36"/>
      <c r="J15" s="36">
        <v>8528.32</v>
      </c>
      <c r="K15" s="36"/>
      <c r="L15" s="36">
        <v>905.43</v>
      </c>
      <c r="M15" s="36"/>
      <c r="N15" s="36">
        <v>311.02999999999997</v>
      </c>
    </row>
    <row r="16" spans="2:16" ht="26.1" customHeight="1" x14ac:dyDescent="0.3">
      <c r="B16" s="12"/>
      <c r="C16" s="19" t="s">
        <v>3</v>
      </c>
      <c r="D16" s="36">
        <v>25811.38</v>
      </c>
      <c r="E16" s="36"/>
      <c r="F16" s="36">
        <v>13915.32</v>
      </c>
      <c r="G16" s="36"/>
      <c r="H16" s="36">
        <v>11896.06</v>
      </c>
      <c r="I16" s="36"/>
      <c r="J16" s="36">
        <v>10727.63</v>
      </c>
      <c r="K16" s="36"/>
      <c r="L16" s="36">
        <v>792.82</v>
      </c>
      <c r="M16" s="36"/>
      <c r="N16" s="36">
        <v>375.61</v>
      </c>
    </row>
    <row r="17" spans="2:16" ht="26.1" customHeight="1" x14ac:dyDescent="0.3">
      <c r="B17" s="12"/>
      <c r="C17" s="19" t="s">
        <v>4</v>
      </c>
      <c r="D17" s="36">
        <v>12936.86</v>
      </c>
      <c r="E17" s="36"/>
      <c r="F17" s="36">
        <v>6322.6</v>
      </c>
      <c r="G17" s="36"/>
      <c r="H17" s="36">
        <v>6614.26</v>
      </c>
      <c r="I17" s="36"/>
      <c r="J17" s="36">
        <v>5823.99</v>
      </c>
      <c r="K17" s="36"/>
      <c r="L17" s="36">
        <v>493.27</v>
      </c>
      <c r="M17" s="36"/>
      <c r="N17" s="36">
        <v>297</v>
      </c>
    </row>
    <row r="18" spans="2:16" ht="26.1" customHeight="1" x14ac:dyDescent="0.3">
      <c r="B18" s="12"/>
      <c r="C18" s="19" t="s">
        <v>5</v>
      </c>
      <c r="D18" s="36">
        <v>2175.73</v>
      </c>
      <c r="E18" s="36"/>
      <c r="F18" s="36">
        <v>1062.32</v>
      </c>
      <c r="G18" s="36"/>
      <c r="H18" s="36">
        <v>1113.4100000000001</v>
      </c>
      <c r="I18" s="36"/>
      <c r="J18" s="36">
        <v>1024.02</v>
      </c>
      <c r="K18" s="36"/>
      <c r="L18" s="36">
        <v>64.010000000000005</v>
      </c>
      <c r="M18" s="36"/>
      <c r="N18" s="36">
        <v>25.38</v>
      </c>
    </row>
    <row r="19" spans="2:16" ht="26.1" customHeight="1" x14ac:dyDescent="0.3">
      <c r="B19" s="12"/>
      <c r="C19" s="19" t="s">
        <v>6</v>
      </c>
      <c r="D19" s="36">
        <v>900.64</v>
      </c>
      <c r="E19" s="36"/>
      <c r="F19" s="36">
        <v>478</v>
      </c>
      <c r="G19" s="36"/>
      <c r="H19" s="36">
        <v>422.64</v>
      </c>
      <c r="I19" s="36"/>
      <c r="J19" s="36">
        <v>379.43</v>
      </c>
      <c r="K19" s="36"/>
      <c r="L19" s="36">
        <v>18.84</v>
      </c>
      <c r="M19" s="36"/>
      <c r="N19" s="36">
        <v>24.37</v>
      </c>
    </row>
    <row r="20" spans="2:16" ht="26.1" customHeight="1" x14ac:dyDescent="0.3">
      <c r="B20" s="12"/>
      <c r="C20" s="19" t="s">
        <v>26</v>
      </c>
      <c r="D20" s="36">
        <v>105.21</v>
      </c>
      <c r="E20" s="36"/>
      <c r="F20" s="36">
        <v>56.55</v>
      </c>
      <c r="G20" s="36"/>
      <c r="H20" s="36">
        <v>48.66</v>
      </c>
      <c r="I20" s="36"/>
      <c r="J20" s="36">
        <v>41.09</v>
      </c>
      <c r="K20" s="36"/>
      <c r="L20" s="36">
        <v>7.57</v>
      </c>
      <c r="M20" s="36"/>
      <c r="N20" s="36" t="s">
        <v>27</v>
      </c>
    </row>
    <row r="21" spans="2:16" ht="11.25" customHeight="1" x14ac:dyDescent="0.3">
      <c r="B21" s="14"/>
      <c r="C21" s="20"/>
      <c r="D21" s="15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2:16" x14ac:dyDescent="0.25"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2:16" x14ac:dyDescent="0.25">
      <c r="P23" s="13"/>
    </row>
    <row r="25" spans="2:16" ht="21" customHeight="1" x14ac:dyDescent="0.25"/>
    <row r="27" spans="2:16" x14ac:dyDescent="0.25">
      <c r="P27" s="13"/>
    </row>
  </sheetData>
  <mergeCells count="16">
    <mergeCell ref="J8:K8"/>
    <mergeCell ref="J9:K9"/>
    <mergeCell ref="B5:C10"/>
    <mergeCell ref="L7:M10"/>
    <mergeCell ref="N7:O7"/>
    <mergeCell ref="N8:O8"/>
    <mergeCell ref="N9:O9"/>
    <mergeCell ref="N10:O10"/>
    <mergeCell ref="H6:I10"/>
    <mergeCell ref="J6:O6"/>
    <mergeCell ref="H5:O5"/>
    <mergeCell ref="F6:G6"/>
    <mergeCell ref="F7:G7"/>
    <mergeCell ref="F8:G8"/>
    <mergeCell ref="D7:E7"/>
    <mergeCell ref="D8:E8"/>
  </mergeCells>
  <pageMargins left="0.31496062992125984" right="0.31496062992125984" top="0.59055118110236227" bottom="0.31496062992125984" header="0.19685039370078741" footer="0.19685039370078741"/>
  <pageSetup paperSize="9" scale="97" orientation="landscape" r:id="rId1"/>
  <headerFooter alignWithMargins="0">
    <oddFooter xml:space="preserve">&amp;C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topLeftCell="A12" workbookViewId="0">
      <selection activeCell="K16" sqref="K16"/>
    </sheetView>
  </sheetViews>
  <sheetFormatPr defaultRowHeight="21" x14ac:dyDescent="0.45"/>
  <cols>
    <col min="2" max="2" width="8.6640625" customWidth="1"/>
    <col min="3" max="3" width="37.6640625" customWidth="1"/>
    <col min="11" max="11" width="24.83203125" customWidth="1"/>
  </cols>
  <sheetData>
    <row r="1" spans="2:15" x14ac:dyDescent="0.45">
      <c r="B1" t="s">
        <v>28</v>
      </c>
      <c r="D1" s="38">
        <f>SUM(D2:D3)</f>
        <v>134538.5</v>
      </c>
      <c r="E1" s="39">
        <f>SUM(E2:E6)</f>
        <v>134539</v>
      </c>
      <c r="F1" s="41">
        <f>SUM(F2:F6)</f>
        <v>137.11460617367456</v>
      </c>
      <c r="G1" s="41"/>
      <c r="M1">
        <f>SUM(M2:M3)</f>
        <v>37981</v>
      </c>
    </row>
    <row r="2" spans="2:15" x14ac:dyDescent="0.45">
      <c r="B2" t="s">
        <v>13</v>
      </c>
      <c r="D2" s="38">
        <f>'ตาราง 19.3'!F12</f>
        <v>84604.88</v>
      </c>
      <c r="E2" s="40">
        <v>84605</v>
      </c>
      <c r="F2" s="42">
        <f>E2*100/$E$1</f>
        <v>62.885111380343247</v>
      </c>
      <c r="G2" t="s">
        <v>23</v>
      </c>
      <c r="M2">
        <v>24889</v>
      </c>
    </row>
    <row r="3" spans="2:15" x14ac:dyDescent="0.45">
      <c r="B3" t="s">
        <v>24</v>
      </c>
      <c r="D3" s="38">
        <f>SUM(D4:D6)</f>
        <v>49933.62</v>
      </c>
      <c r="E3" s="38"/>
      <c r="F3" s="40">
        <f>D3*100/E1</f>
        <v>37.114606173674545</v>
      </c>
      <c r="H3" s="38">
        <f>E3+E2</f>
        <v>84605</v>
      </c>
      <c r="K3" s="43" t="s">
        <v>32</v>
      </c>
      <c r="L3">
        <v>79377</v>
      </c>
      <c r="M3">
        <f>SUM(M4:M6)</f>
        <v>13092</v>
      </c>
      <c r="N3">
        <f>M3*100/M2</f>
        <v>52.601550885933548</v>
      </c>
    </row>
    <row r="4" spans="2:15" x14ac:dyDescent="0.45">
      <c r="C4" s="43" t="s">
        <v>41</v>
      </c>
      <c r="D4" s="38">
        <f>'ตาราง 19.3'!J12</f>
        <v>42569.94</v>
      </c>
      <c r="E4" s="40">
        <v>42570</v>
      </c>
      <c r="F4" s="42">
        <f t="shared" ref="F4:F6" si="0">E4*100/$E$1</f>
        <v>31.641382796066569</v>
      </c>
      <c r="I4" s="38"/>
      <c r="M4">
        <v>10937</v>
      </c>
      <c r="N4">
        <f>M4*100/M2</f>
        <v>43.943107396841981</v>
      </c>
    </row>
    <row r="5" spans="2:15" x14ac:dyDescent="0.45">
      <c r="C5" t="s">
        <v>29</v>
      </c>
      <c r="D5" s="38">
        <f>'ตาราง 19.3'!L12</f>
        <v>5674.14</v>
      </c>
      <c r="E5" s="40">
        <v>5674</v>
      </c>
      <c r="F5" s="42">
        <f t="shared" si="0"/>
        <v>4.2173644816744584</v>
      </c>
      <c r="I5">
        <v>134539</v>
      </c>
      <c r="J5">
        <v>53.23</v>
      </c>
      <c r="K5">
        <f>I5*J5%</f>
        <v>71615.109700000001</v>
      </c>
      <c r="M5">
        <v>1718</v>
      </c>
    </row>
    <row r="6" spans="2:15" x14ac:dyDescent="0.45">
      <c r="C6" t="s">
        <v>30</v>
      </c>
      <c r="D6" s="38">
        <f>'ตาราง 19.3'!N12</f>
        <v>1689.54</v>
      </c>
      <c r="E6" s="40">
        <v>1690</v>
      </c>
      <c r="F6" s="42">
        <f t="shared" si="0"/>
        <v>1.256141341915727</v>
      </c>
      <c r="K6">
        <v>71615</v>
      </c>
      <c r="M6">
        <v>437</v>
      </c>
    </row>
    <row r="7" spans="2:15" x14ac:dyDescent="0.45">
      <c r="E7">
        <f>SUM(E2:E6)</f>
        <v>134539</v>
      </c>
    </row>
    <row r="9" spans="2:15" x14ac:dyDescent="0.45">
      <c r="C9" s="43" t="s">
        <v>31</v>
      </c>
      <c r="D9">
        <v>52.23</v>
      </c>
      <c r="G9">
        <f>D3*100/F1</f>
        <v>36417.433119234709</v>
      </c>
      <c r="N9">
        <v>149109</v>
      </c>
      <c r="O9" s="38">
        <f>N9-E1</f>
        <v>14570</v>
      </c>
    </row>
    <row r="11" spans="2:15" x14ac:dyDescent="0.45">
      <c r="B11" t="s">
        <v>24</v>
      </c>
      <c r="G11">
        <v>18484</v>
      </c>
      <c r="H11">
        <f>E4*100/D3</f>
        <v>85.253182124588605</v>
      </c>
      <c r="I11">
        <v>85.2</v>
      </c>
      <c r="J11">
        <f>H11*$K$11%</f>
        <v>18484.066378524127</v>
      </c>
      <c r="K11" s="38">
        <f>K6-D3</f>
        <v>21681.379999999997</v>
      </c>
    </row>
    <row r="12" spans="2:15" x14ac:dyDescent="0.45">
      <c r="C12" s="43" t="s">
        <v>41</v>
      </c>
      <c r="G12">
        <v>2463</v>
      </c>
      <c r="H12">
        <f>E5*100/D3</f>
        <v>11.363085632485687</v>
      </c>
      <c r="I12">
        <v>11.4</v>
      </c>
      <c r="J12">
        <f t="shared" ref="J12:J13" si="1">H12*$K$11%</f>
        <v>2463.6737757046249</v>
      </c>
    </row>
    <row r="13" spans="2:15" x14ac:dyDescent="0.45">
      <c r="C13" t="s">
        <v>29</v>
      </c>
      <c r="G13">
        <v>734</v>
      </c>
      <c r="H13">
        <f>E6*100/D3</f>
        <v>3.3844932532430052</v>
      </c>
      <c r="I13">
        <v>3.4</v>
      </c>
      <c r="J13">
        <f t="shared" si="1"/>
        <v>733.8048433099782</v>
      </c>
      <c r="L13" s="43" t="s">
        <v>33</v>
      </c>
    </row>
    <row r="14" spans="2:15" x14ac:dyDescent="0.45">
      <c r="C14" t="s">
        <v>30</v>
      </c>
      <c r="G14">
        <f>SUM(G11:G13)</f>
        <v>21681</v>
      </c>
      <c r="L14" s="43" t="s">
        <v>34</v>
      </c>
      <c r="M14">
        <v>149109</v>
      </c>
    </row>
    <row r="15" spans="2:15" x14ac:dyDescent="0.45">
      <c r="B15" s="40" t="s">
        <v>37</v>
      </c>
      <c r="D15" s="43" t="s">
        <v>38</v>
      </c>
      <c r="G15" s="43" t="s">
        <v>39</v>
      </c>
      <c r="L15" s="43" t="s">
        <v>35</v>
      </c>
      <c r="M15">
        <v>134539</v>
      </c>
    </row>
    <row r="16" spans="2:15" x14ac:dyDescent="0.45">
      <c r="B16" t="s">
        <v>28</v>
      </c>
      <c r="D16" s="38">
        <f>SUM(D17:D18)</f>
        <v>134538.5</v>
      </c>
      <c r="E16" s="39">
        <f>SUM(E17:E21)</f>
        <v>134539</v>
      </c>
      <c r="F16" s="41">
        <f>SUM(F17:F21)</f>
        <v>137.11460617367456</v>
      </c>
      <c r="G16" s="38">
        <f>SUM(G17:G18)</f>
        <v>134539</v>
      </c>
      <c r="H16">
        <f>SUM(H17:H18)</f>
        <v>134539</v>
      </c>
      <c r="L16" s="43"/>
      <c r="M16" s="43" t="s">
        <v>36</v>
      </c>
      <c r="N16" s="49">
        <f>M14-M15</f>
        <v>14570</v>
      </c>
    </row>
    <row r="17" spans="2:14" x14ac:dyDescent="0.45">
      <c r="B17" t="s">
        <v>13</v>
      </c>
      <c r="D17" s="38">
        <v>84604.88</v>
      </c>
      <c r="E17" s="40">
        <v>84605</v>
      </c>
      <c r="F17" s="42">
        <f>E17*100/$E$1</f>
        <v>62.885111380343247</v>
      </c>
      <c r="G17" s="51">
        <v>64309</v>
      </c>
      <c r="H17" s="50">
        <f>G16-H18</f>
        <v>62964</v>
      </c>
      <c r="I17" s="52">
        <f>H17*100/G16</f>
        <v>46.799812693717065</v>
      </c>
      <c r="J17" s="41">
        <v>46.8</v>
      </c>
      <c r="K17" s="38">
        <f>J17-N18</f>
        <v>46.8</v>
      </c>
      <c r="N17" s="49"/>
    </row>
    <row r="18" spans="2:14" x14ac:dyDescent="0.45">
      <c r="B18" t="s">
        <v>24</v>
      </c>
      <c r="D18" s="38">
        <v>49933.62</v>
      </c>
      <c r="E18" s="38"/>
      <c r="F18" s="40">
        <f>D18*100/E16</f>
        <v>37.114606173674545</v>
      </c>
      <c r="G18" s="51">
        <v>70230</v>
      </c>
      <c r="H18" s="50">
        <v>71575</v>
      </c>
      <c r="I18" s="52">
        <f>H18*100/G16</f>
        <v>53.200187306282935</v>
      </c>
      <c r="J18" s="41">
        <v>53.2</v>
      </c>
      <c r="K18">
        <f>G18*100/D16</f>
        <v>52.200671183341569</v>
      </c>
      <c r="N18" s="49"/>
    </row>
    <row r="19" spans="2:14" x14ac:dyDescent="0.45">
      <c r="C19" s="43" t="s">
        <v>41</v>
      </c>
      <c r="D19" s="38">
        <v>42569.94</v>
      </c>
      <c r="E19" s="40">
        <v>42570</v>
      </c>
      <c r="F19" s="42">
        <f t="shared" ref="F19:F21" si="2">E19*100/$E$1</f>
        <v>31.641382796066569</v>
      </c>
      <c r="G19" s="40">
        <f>H18*G23%</f>
        <v>61019.965105674288</v>
      </c>
      <c r="H19" s="52">
        <v>61020</v>
      </c>
      <c r="I19" s="52">
        <f>H19*100/H16</f>
        <v>45.35487851106371</v>
      </c>
      <c r="J19">
        <v>45.4</v>
      </c>
      <c r="N19" s="39"/>
    </row>
    <row r="20" spans="2:14" x14ac:dyDescent="0.45">
      <c r="C20" t="s">
        <v>29</v>
      </c>
      <c r="D20" s="38">
        <v>5674.14</v>
      </c>
      <c r="E20" s="40">
        <v>5674</v>
      </c>
      <c r="F20" s="42">
        <f t="shared" si="2"/>
        <v>4.2173644816744584</v>
      </c>
      <c r="G20" s="40">
        <f>H18*G24%</f>
        <v>8133.1285414516306</v>
      </c>
      <c r="H20" s="52">
        <v>8133</v>
      </c>
      <c r="I20" s="52">
        <f>H20*100/H16</f>
        <v>6.0450872981068686</v>
      </c>
      <c r="J20">
        <v>6</v>
      </c>
      <c r="K20">
        <f>D16*53.23%</f>
        <v>71614.843550000005</v>
      </c>
      <c r="L20">
        <v>71615</v>
      </c>
    </row>
    <row r="21" spans="2:14" x14ac:dyDescent="0.45">
      <c r="C21" t="s">
        <v>30</v>
      </c>
      <c r="D21" s="38">
        <v>1689.54</v>
      </c>
      <c r="E21" s="40">
        <v>1690</v>
      </c>
      <c r="F21" s="42">
        <f t="shared" si="2"/>
        <v>1.256141341915727</v>
      </c>
      <c r="G21" s="40">
        <f>H18*G25%</f>
        <v>2422.4510460086808</v>
      </c>
      <c r="H21" s="52">
        <v>2422</v>
      </c>
      <c r="I21" s="52">
        <f>H21*100/H16</f>
        <v>1.8002214971123616</v>
      </c>
      <c r="J21">
        <v>1.8</v>
      </c>
      <c r="L21" s="38">
        <f>L20-D18</f>
        <v>21681.379999999997</v>
      </c>
    </row>
    <row r="22" spans="2:14" x14ac:dyDescent="0.45">
      <c r="E22">
        <f>SUM(E17:E21)</f>
        <v>134539</v>
      </c>
      <c r="H22" s="43" t="s">
        <v>40</v>
      </c>
    </row>
    <row r="23" spans="2:14" x14ac:dyDescent="0.45">
      <c r="G23">
        <f>E19*100/D$18</f>
        <v>85.253182124588605</v>
      </c>
      <c r="H23">
        <f>SUM(H19:H21)</f>
        <v>71575</v>
      </c>
      <c r="J23">
        <v>44.5</v>
      </c>
      <c r="K23">
        <f>SUM(G19:G21)</f>
        <v>71575.544693134594</v>
      </c>
      <c r="L23" s="40">
        <f>G18*100/G16</f>
        <v>52.200477185054147</v>
      </c>
      <c r="N23">
        <f>G16*53.2%</f>
        <v>71574.748000000007</v>
      </c>
    </row>
    <row r="24" spans="2:14" x14ac:dyDescent="0.45">
      <c r="G24">
        <f t="shared" ref="G24:G25" si="3">E20*100/D$18</f>
        <v>11.363085632485687</v>
      </c>
      <c r="H24">
        <f>SUM(J19:J21)</f>
        <v>53.199999999999996</v>
      </c>
      <c r="J24">
        <v>5.9</v>
      </c>
      <c r="L24" s="40">
        <f>G17*100/G16</f>
        <v>47.799522814945853</v>
      </c>
    </row>
    <row r="25" spans="2:14" x14ac:dyDescent="0.45">
      <c r="G25">
        <f t="shared" si="3"/>
        <v>3.3844932532430052</v>
      </c>
      <c r="J25">
        <v>1.8</v>
      </c>
    </row>
    <row r="26" spans="2:14" x14ac:dyDescent="0.45">
      <c r="J26">
        <f>SUM(J23:J25)</f>
        <v>52.199999999999996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7"/>
  <sheetViews>
    <sheetView showGridLines="0" defaultGridColor="0" topLeftCell="L7" colorId="12" zoomScaleNormal="100" workbookViewId="0">
      <selection activeCell="T13" sqref="T13:T20"/>
    </sheetView>
  </sheetViews>
  <sheetFormatPr defaultRowHeight="15.75" x14ac:dyDescent="0.25"/>
  <cols>
    <col min="1" max="1" width="4.83203125" style="2" customWidth="1"/>
    <col min="2" max="2" width="4" style="2" customWidth="1"/>
    <col min="3" max="3" width="30.5" style="2" customWidth="1"/>
    <col min="4" max="4" width="13.5" style="2" customWidth="1"/>
    <col min="5" max="5" width="17.1640625" style="2" customWidth="1"/>
    <col min="6" max="7" width="11.33203125" style="2" customWidth="1"/>
    <col min="8" max="9" width="12" style="2" customWidth="1"/>
    <col min="10" max="10" width="14.83203125" style="2" customWidth="1"/>
    <col min="11" max="11" width="6.5" style="2" customWidth="1"/>
    <col min="12" max="15" width="16.6640625" style="2" customWidth="1"/>
    <col min="16" max="16" width="6.33203125" style="2" customWidth="1"/>
    <col min="17" max="20" width="16.33203125" style="2" customWidth="1"/>
    <col min="21" max="21" width="3.5" style="2" customWidth="1"/>
    <col min="22" max="25" width="16.1640625" style="2" customWidth="1"/>
    <col min="26" max="26" width="6.1640625" style="2" customWidth="1"/>
    <col min="27" max="27" width="3.1640625" style="2" customWidth="1"/>
    <col min="28" max="16384" width="9.33203125" style="2"/>
  </cols>
  <sheetData>
    <row r="1" spans="2:27" ht="18.75" customHeight="1" x14ac:dyDescent="0.25"/>
    <row r="2" spans="2:27" ht="24" customHeight="1" x14ac:dyDescent="0.3">
      <c r="B2" s="3"/>
      <c r="C2" s="3" t="s">
        <v>18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27" s="4" customFormat="1" ht="24" customHeight="1" x14ac:dyDescent="0.3">
      <c r="B3" s="27"/>
      <c r="C3" s="27" t="s">
        <v>20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2:27" ht="5.0999999999999996" customHeight="1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2:27" s="6" customFormat="1" ht="24" customHeight="1" x14ac:dyDescent="0.3">
      <c r="B5" s="73" t="s">
        <v>19</v>
      </c>
      <c r="C5" s="74"/>
      <c r="D5" s="28"/>
      <c r="E5" s="21"/>
      <c r="F5" s="53"/>
      <c r="G5" s="53"/>
      <c r="H5" s="53"/>
      <c r="I5" s="53"/>
      <c r="J5" s="79" t="s">
        <v>9</v>
      </c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2:27" s="6" customFormat="1" ht="24" customHeight="1" x14ac:dyDescent="0.3">
      <c r="B6" s="75"/>
      <c r="C6" s="76"/>
      <c r="D6" s="30"/>
      <c r="E6" s="44" t="s">
        <v>13</v>
      </c>
      <c r="F6" s="47"/>
      <c r="G6" s="47"/>
      <c r="H6" s="47"/>
      <c r="I6" s="47"/>
      <c r="J6" s="83" t="s">
        <v>17</v>
      </c>
      <c r="K6" s="74"/>
      <c r="L6" s="79" t="s">
        <v>12</v>
      </c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2:27" s="6" customFormat="1" ht="24" customHeight="1" x14ac:dyDescent="0.3">
      <c r="B7" s="75"/>
      <c r="C7" s="76"/>
      <c r="D7" s="46" t="s">
        <v>21</v>
      </c>
      <c r="E7" s="44" t="s">
        <v>14</v>
      </c>
      <c r="F7" s="47"/>
      <c r="G7" s="47"/>
      <c r="H7" s="47"/>
      <c r="I7" s="47"/>
      <c r="J7" s="84"/>
      <c r="K7" s="85"/>
      <c r="L7" s="28" t="s">
        <v>23</v>
      </c>
      <c r="M7" s="68"/>
      <c r="N7" s="68"/>
      <c r="O7" s="68"/>
      <c r="P7" s="29"/>
      <c r="Q7" s="90" t="s">
        <v>16</v>
      </c>
      <c r="R7" s="91"/>
      <c r="S7" s="91"/>
      <c r="T7" s="91"/>
      <c r="U7" s="92"/>
      <c r="V7" s="88" t="s">
        <v>8</v>
      </c>
      <c r="W7" s="88"/>
      <c r="X7" s="88"/>
      <c r="Y7" s="88"/>
      <c r="Z7" s="88"/>
    </row>
    <row r="8" spans="2:27" s="6" customFormat="1" ht="24" customHeight="1" x14ac:dyDescent="0.3">
      <c r="B8" s="75"/>
      <c r="C8" s="76"/>
      <c r="D8" s="44" t="s">
        <v>22</v>
      </c>
      <c r="E8" s="44" t="s">
        <v>15</v>
      </c>
      <c r="F8" s="47"/>
      <c r="G8" s="47" t="s">
        <v>36</v>
      </c>
      <c r="H8" s="47" t="s">
        <v>34</v>
      </c>
      <c r="I8" s="47" t="s">
        <v>43</v>
      </c>
      <c r="J8" s="84"/>
      <c r="K8" s="85"/>
      <c r="L8" s="81" t="s">
        <v>24</v>
      </c>
      <c r="M8" s="89"/>
      <c r="N8" s="89"/>
      <c r="O8" s="89"/>
      <c r="P8" s="82"/>
      <c r="Q8" s="93"/>
      <c r="R8" s="94"/>
      <c r="S8" s="94"/>
      <c r="T8" s="94"/>
      <c r="U8" s="95"/>
      <c r="V8" s="47" t="s">
        <v>7</v>
      </c>
      <c r="W8" s="47"/>
      <c r="X8" s="47" t="s">
        <v>34</v>
      </c>
      <c r="Y8" s="47" t="s">
        <v>43</v>
      </c>
      <c r="Z8" s="47"/>
    </row>
    <row r="9" spans="2:27" s="8" customFormat="1" ht="24" customHeight="1" x14ac:dyDescent="0.25">
      <c r="B9" s="75"/>
      <c r="C9" s="76"/>
      <c r="D9" s="30"/>
      <c r="E9" s="44"/>
      <c r="F9" s="47" t="s">
        <v>42</v>
      </c>
      <c r="G9" s="47"/>
      <c r="H9" s="47"/>
      <c r="I9" s="47"/>
      <c r="J9" s="84"/>
      <c r="K9" s="85"/>
      <c r="L9" s="81" t="s">
        <v>0</v>
      </c>
      <c r="M9" s="89"/>
      <c r="N9" s="89"/>
      <c r="O9" s="89"/>
      <c r="P9" s="82"/>
      <c r="Q9" s="93"/>
      <c r="R9" s="94"/>
      <c r="S9" s="94"/>
      <c r="T9" s="94"/>
      <c r="U9" s="95"/>
      <c r="V9" s="47" t="s">
        <v>0</v>
      </c>
      <c r="W9" s="47" t="s">
        <v>42</v>
      </c>
      <c r="X9" s="47"/>
      <c r="Y9" s="47"/>
      <c r="Z9" s="47"/>
      <c r="AA9" s="7"/>
    </row>
    <row r="10" spans="2:27" s="8" customFormat="1" ht="24" customHeight="1" x14ac:dyDescent="0.25">
      <c r="B10" s="77"/>
      <c r="C10" s="78"/>
      <c r="D10" s="32"/>
      <c r="E10" s="55"/>
      <c r="F10" s="48"/>
      <c r="G10" s="57">
        <f>SUM(G13:G20)</f>
        <v>21641.081852372794</v>
      </c>
      <c r="H10" s="56">
        <f>SUM(H13:H20)</f>
        <v>62964.238147627213</v>
      </c>
      <c r="I10" s="56">
        <f>SUM(I13:I20)</f>
        <v>62964</v>
      </c>
      <c r="J10" s="86"/>
      <c r="K10" s="87"/>
      <c r="L10" s="32"/>
      <c r="M10" s="69"/>
      <c r="N10" s="69"/>
      <c r="O10" s="69"/>
      <c r="P10" s="33"/>
      <c r="Q10" s="96"/>
      <c r="R10" s="97"/>
      <c r="S10" s="97"/>
      <c r="T10" s="97"/>
      <c r="U10" s="98"/>
      <c r="V10" s="48" t="s">
        <v>25</v>
      </c>
      <c r="W10" s="48"/>
      <c r="X10" s="56">
        <f>SUM(X13:X20)</f>
        <v>2422.0143352628525</v>
      </c>
      <c r="Y10" s="56">
        <f>SUM(Y13:Y20)</f>
        <v>2422</v>
      </c>
      <c r="Z10" s="48"/>
    </row>
    <row r="11" spans="2:27" ht="5.0999999999999996" customHeight="1" x14ac:dyDescent="0.25">
      <c r="B11" s="5"/>
      <c r="C11" s="16"/>
      <c r="D11" s="5"/>
      <c r="E11" s="5"/>
      <c r="F11" s="5"/>
      <c r="G11" s="5"/>
      <c r="H11" s="5"/>
      <c r="I11" s="5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2:27" ht="26.1" customHeight="1" x14ac:dyDescent="0.3">
      <c r="B12" s="10" t="s">
        <v>10</v>
      </c>
      <c r="C12" s="17"/>
      <c r="D12" s="34">
        <v>134538.5</v>
      </c>
      <c r="E12" s="34">
        <v>84605</v>
      </c>
      <c r="F12" s="54">
        <f>E12*100/D12</f>
        <v>62.885345087094031</v>
      </c>
      <c r="G12" s="34">
        <f>E12-H12</f>
        <v>21641</v>
      </c>
      <c r="H12" s="62">
        <v>62964</v>
      </c>
      <c r="I12" s="59">
        <v>62964</v>
      </c>
      <c r="J12" s="34">
        <v>49933.62</v>
      </c>
      <c r="K12" s="34"/>
      <c r="L12" s="34">
        <v>42569.94</v>
      </c>
      <c r="M12" s="54">
        <f>L12*100/D12</f>
        <v>31.641455791464896</v>
      </c>
      <c r="N12" s="54">
        <v>8133</v>
      </c>
      <c r="O12" s="59">
        <f>SUM(O13:O20)</f>
        <v>8133</v>
      </c>
      <c r="P12" s="34"/>
      <c r="Q12" s="34">
        <v>5674.14</v>
      </c>
      <c r="R12" s="54">
        <f>Q12*100/D13</f>
        <v>29.06153631040274</v>
      </c>
      <c r="S12" s="54">
        <v>61020</v>
      </c>
      <c r="T12" s="59">
        <f>SUM(T13:T20)</f>
        <v>61020</v>
      </c>
      <c r="U12" s="59"/>
      <c r="V12" s="34">
        <v>1689.54</v>
      </c>
      <c r="W12" s="54">
        <f>V12*100/D12</f>
        <v>1.2558041006849341</v>
      </c>
      <c r="X12" s="34">
        <v>2422</v>
      </c>
      <c r="Y12" s="59">
        <f>SUM(Y13:Y20)</f>
        <v>2422</v>
      </c>
      <c r="Z12" s="59"/>
      <c r="AA12" s="34"/>
    </row>
    <row r="13" spans="2:27" ht="26.1" customHeight="1" x14ac:dyDescent="0.3">
      <c r="B13" s="11"/>
      <c r="C13" s="18" t="s">
        <v>11</v>
      </c>
      <c r="D13" s="36">
        <v>19524.57</v>
      </c>
      <c r="E13" s="36">
        <v>15275</v>
      </c>
      <c r="F13" s="54">
        <f>E13*100/$E$12</f>
        <v>18.05448850540748</v>
      </c>
      <c r="G13" s="54">
        <f>$G$12*F13%</f>
        <v>3907.1718574552333</v>
      </c>
      <c r="H13" s="63">
        <f>E13-G13</f>
        <v>11367.828142544768</v>
      </c>
      <c r="I13" s="60">
        <v>11368</v>
      </c>
      <c r="J13" s="36">
        <v>4249.55</v>
      </c>
      <c r="K13" s="36"/>
      <c r="L13" s="36">
        <v>2900.08</v>
      </c>
      <c r="M13" s="65">
        <f>L13*100/L$12</f>
        <v>6.8125066655015249</v>
      </c>
      <c r="N13" s="64">
        <f t="shared" ref="N13:N20" si="0">N$12*M13%</f>
        <v>554.06116710523906</v>
      </c>
      <c r="O13" s="60">
        <v>1764</v>
      </c>
      <c r="P13" s="36"/>
      <c r="Q13" s="36">
        <v>1230.42</v>
      </c>
      <c r="R13" s="65">
        <f>Q13*100/Q$12</f>
        <v>21.68469583055758</v>
      </c>
      <c r="S13" s="64">
        <f t="shared" ref="S13:S20" si="1">S$12*R13%</f>
        <v>13232.001395806235</v>
      </c>
      <c r="T13" s="60">
        <v>13232</v>
      </c>
      <c r="U13" s="66"/>
      <c r="V13" s="36">
        <v>119.05</v>
      </c>
      <c r="W13" s="65">
        <f t="shared" ref="W13:W19" si="2">V13*100/$V$12</f>
        <v>7.0462966251168959</v>
      </c>
      <c r="X13" s="63">
        <f t="shared" ref="X13:X19" si="3">X$12*W13%</f>
        <v>170.66130426033124</v>
      </c>
      <c r="Y13" s="60">
        <v>171</v>
      </c>
      <c r="Z13" s="66"/>
      <c r="AA13" s="35"/>
    </row>
    <row r="14" spans="2:27" ht="26.1" customHeight="1" x14ac:dyDescent="0.3">
      <c r="B14" s="12"/>
      <c r="C14" s="19" t="s">
        <v>1</v>
      </c>
      <c r="D14" s="36">
        <v>49348.85</v>
      </c>
      <c r="E14" s="36">
        <v>33505</v>
      </c>
      <c r="F14" s="54">
        <f t="shared" ref="F14:F20" si="4">E14*100/$E$12</f>
        <v>39.601678387802139</v>
      </c>
      <c r="G14" s="54">
        <f t="shared" ref="G14:G20" si="5">$G$12*F14%</f>
        <v>8570.1992199042597</v>
      </c>
      <c r="H14" s="63">
        <f t="shared" ref="H14:H20" si="6">E14-G14</f>
        <v>24934.800780095742</v>
      </c>
      <c r="I14" s="60">
        <v>24935</v>
      </c>
      <c r="J14" s="36">
        <v>15844.27</v>
      </c>
      <c r="K14" s="36"/>
      <c r="L14" s="36">
        <v>13145.39</v>
      </c>
      <c r="M14" s="65">
        <f t="shared" ref="M14:M20" si="7">L14*100/L$12</f>
        <v>30.879512632622923</v>
      </c>
      <c r="N14" s="64">
        <f t="shared" si="0"/>
        <v>2511.4307624112225</v>
      </c>
      <c r="O14" s="60">
        <v>3098</v>
      </c>
      <c r="P14" s="36"/>
      <c r="Q14" s="36">
        <v>2161.77</v>
      </c>
      <c r="R14" s="65">
        <f t="shared" ref="R14:R20" si="8">Q14*100/Q$12</f>
        <v>38.098636974061264</v>
      </c>
      <c r="S14" s="64">
        <f t="shared" si="1"/>
        <v>23247.788281572182</v>
      </c>
      <c r="T14" s="60">
        <v>23248</v>
      </c>
      <c r="U14" s="66"/>
      <c r="V14" s="36">
        <v>537.11</v>
      </c>
      <c r="W14" s="65">
        <f t="shared" si="2"/>
        <v>31.790309788463134</v>
      </c>
      <c r="X14" s="63">
        <f t="shared" si="3"/>
        <v>769.96130307657711</v>
      </c>
      <c r="Y14" s="60">
        <v>770</v>
      </c>
      <c r="Z14" s="66"/>
      <c r="AA14" s="35"/>
    </row>
    <row r="15" spans="2:27" ht="26.1" customHeight="1" x14ac:dyDescent="0.3">
      <c r="B15" s="12"/>
      <c r="C15" s="19" t="s">
        <v>2</v>
      </c>
      <c r="D15" s="36">
        <v>23735.26</v>
      </c>
      <c r="E15" s="36">
        <v>13990</v>
      </c>
      <c r="F15" s="54">
        <f t="shared" si="4"/>
        <v>16.535665740795462</v>
      </c>
      <c r="G15" s="54">
        <f t="shared" si="5"/>
        <v>3578.4834229655462</v>
      </c>
      <c r="H15" s="63">
        <f t="shared" si="6"/>
        <v>10411.516577034454</v>
      </c>
      <c r="I15" s="61">
        <v>10411</v>
      </c>
      <c r="J15" s="36">
        <v>9744.7800000000007</v>
      </c>
      <c r="K15" s="36"/>
      <c r="L15" s="36">
        <v>8528.32</v>
      </c>
      <c r="M15" s="65">
        <f t="shared" si="7"/>
        <v>20.03366694902553</v>
      </c>
      <c r="N15" s="64">
        <f t="shared" si="0"/>
        <v>1629.3381329642464</v>
      </c>
      <c r="O15" s="60">
        <v>1298</v>
      </c>
      <c r="P15" s="36"/>
      <c r="Q15" s="36">
        <v>905.43</v>
      </c>
      <c r="R15" s="65">
        <f t="shared" si="8"/>
        <v>15.957131829669342</v>
      </c>
      <c r="S15" s="64">
        <f t="shared" si="1"/>
        <v>9737.0418424642321</v>
      </c>
      <c r="T15" s="60">
        <v>9737</v>
      </c>
      <c r="U15" s="67"/>
      <c r="V15" s="36">
        <v>311.02999999999997</v>
      </c>
      <c r="W15" s="65">
        <f t="shared" si="2"/>
        <v>18.409152787149164</v>
      </c>
      <c r="X15" s="63">
        <f t="shared" si="3"/>
        <v>445.86968050475275</v>
      </c>
      <c r="Y15" s="60">
        <v>446</v>
      </c>
      <c r="Z15" s="67"/>
    </row>
    <row r="16" spans="2:27" ht="26.1" customHeight="1" x14ac:dyDescent="0.3">
      <c r="B16" s="12"/>
      <c r="C16" s="19" t="s">
        <v>3</v>
      </c>
      <c r="D16" s="36">
        <v>25811.38</v>
      </c>
      <c r="E16" s="36">
        <v>13915.32</v>
      </c>
      <c r="F16" s="54">
        <f t="shared" si="4"/>
        <v>16.447396725961823</v>
      </c>
      <c r="G16" s="54">
        <f t="shared" si="5"/>
        <v>3559.3811254653983</v>
      </c>
      <c r="H16" s="63">
        <f t="shared" si="6"/>
        <v>10355.9388745346</v>
      </c>
      <c r="I16" s="60">
        <v>10356</v>
      </c>
      <c r="J16" s="36">
        <v>11896.06</v>
      </c>
      <c r="K16" s="36"/>
      <c r="L16" s="36">
        <v>10727.63</v>
      </c>
      <c r="M16" s="65">
        <f t="shared" si="7"/>
        <v>25.200012027266187</v>
      </c>
      <c r="N16" s="64">
        <f t="shared" si="0"/>
        <v>2049.5169781775589</v>
      </c>
      <c r="O16" s="60">
        <v>1136</v>
      </c>
      <c r="P16" s="36"/>
      <c r="Q16" s="36">
        <v>792.82</v>
      </c>
      <c r="R16" s="65">
        <f t="shared" si="8"/>
        <v>13.972513896379009</v>
      </c>
      <c r="S16" s="64">
        <f t="shared" si="1"/>
        <v>8526.0279795704719</v>
      </c>
      <c r="T16" s="60">
        <v>8526</v>
      </c>
      <c r="U16" s="67"/>
      <c r="V16" s="36">
        <v>375.61</v>
      </c>
      <c r="W16" s="65">
        <f t="shared" si="2"/>
        <v>22.231494963126057</v>
      </c>
      <c r="X16" s="63">
        <f t="shared" si="3"/>
        <v>538.4468080069131</v>
      </c>
      <c r="Y16" s="60">
        <v>538</v>
      </c>
      <c r="Z16" s="67"/>
    </row>
    <row r="17" spans="2:27" ht="26.1" customHeight="1" x14ac:dyDescent="0.3">
      <c r="B17" s="12"/>
      <c r="C17" s="19" t="s">
        <v>4</v>
      </c>
      <c r="D17" s="36">
        <v>12936.86</v>
      </c>
      <c r="E17" s="36">
        <v>6323</v>
      </c>
      <c r="F17" s="54">
        <f t="shared" si="4"/>
        <v>7.4735535724838957</v>
      </c>
      <c r="G17" s="54">
        <f t="shared" si="5"/>
        <v>1617.35172862124</v>
      </c>
      <c r="H17" s="63">
        <f t="shared" si="6"/>
        <v>4705.64827137876</v>
      </c>
      <c r="I17" s="60">
        <v>4706</v>
      </c>
      <c r="J17" s="36">
        <v>6614.26</v>
      </c>
      <c r="K17" s="36"/>
      <c r="L17" s="36">
        <v>5823.99</v>
      </c>
      <c r="M17" s="65">
        <f t="shared" si="7"/>
        <v>13.680991798438052</v>
      </c>
      <c r="N17" s="64">
        <f t="shared" si="0"/>
        <v>1112.6750629669668</v>
      </c>
      <c r="O17" s="60">
        <v>707</v>
      </c>
      <c r="P17" s="36"/>
      <c r="Q17" s="36">
        <v>493.27</v>
      </c>
      <c r="R17" s="65">
        <f t="shared" si="8"/>
        <v>8.6932997775874394</v>
      </c>
      <c r="S17" s="64">
        <f t="shared" si="1"/>
        <v>5304.651524283855</v>
      </c>
      <c r="T17" s="60">
        <v>5305</v>
      </c>
      <c r="U17" s="67"/>
      <c r="V17" s="36">
        <v>297</v>
      </c>
      <c r="W17" s="65">
        <f t="shared" si="2"/>
        <v>17.578749245356725</v>
      </c>
      <c r="X17" s="63">
        <f t="shared" si="3"/>
        <v>425.75730672253991</v>
      </c>
      <c r="Y17" s="60">
        <v>426</v>
      </c>
      <c r="Z17" s="67"/>
    </row>
    <row r="18" spans="2:27" ht="26.1" customHeight="1" x14ac:dyDescent="0.3">
      <c r="B18" s="12"/>
      <c r="C18" s="19" t="s">
        <v>5</v>
      </c>
      <c r="D18" s="36">
        <v>2175.73</v>
      </c>
      <c r="E18" s="36">
        <v>1062</v>
      </c>
      <c r="F18" s="54">
        <f t="shared" si="4"/>
        <v>1.2552449618816854</v>
      </c>
      <c r="G18" s="54">
        <f t="shared" si="5"/>
        <v>271.64756220081551</v>
      </c>
      <c r="H18" s="63">
        <f t="shared" si="6"/>
        <v>790.35243779918449</v>
      </c>
      <c r="I18" s="60">
        <v>790</v>
      </c>
      <c r="J18" s="36">
        <v>1113.4100000000001</v>
      </c>
      <c r="K18" s="36"/>
      <c r="L18" s="36">
        <v>1024.02</v>
      </c>
      <c r="M18" s="65">
        <f t="shared" si="7"/>
        <v>2.4055002191687374</v>
      </c>
      <c r="N18" s="64">
        <f t="shared" si="0"/>
        <v>195.6393328249934</v>
      </c>
      <c r="O18" s="60">
        <v>92</v>
      </c>
      <c r="P18" s="36"/>
      <c r="Q18" s="36">
        <v>64.010000000000005</v>
      </c>
      <c r="R18" s="65">
        <f t="shared" si="8"/>
        <v>1.1281004698509378</v>
      </c>
      <c r="S18" s="64">
        <f t="shared" si="1"/>
        <v>688.36690670304222</v>
      </c>
      <c r="T18" s="60">
        <v>688</v>
      </c>
      <c r="U18" s="67"/>
      <c r="V18" s="36">
        <v>25.38</v>
      </c>
      <c r="W18" s="65">
        <f t="shared" si="2"/>
        <v>1.5021840264213928</v>
      </c>
      <c r="X18" s="63">
        <f t="shared" si="3"/>
        <v>36.382897119926135</v>
      </c>
      <c r="Y18" s="60">
        <v>36</v>
      </c>
      <c r="Z18" s="67"/>
    </row>
    <row r="19" spans="2:27" ht="26.1" customHeight="1" x14ac:dyDescent="0.3">
      <c r="B19" s="12"/>
      <c r="C19" s="19" t="s">
        <v>6</v>
      </c>
      <c r="D19" s="36">
        <v>900.64</v>
      </c>
      <c r="E19" s="36">
        <v>478</v>
      </c>
      <c r="F19" s="54">
        <f t="shared" si="4"/>
        <v>0.56497842917085284</v>
      </c>
      <c r="G19" s="54">
        <f t="shared" si="5"/>
        <v>122.26698185686426</v>
      </c>
      <c r="H19" s="63">
        <f t="shared" si="6"/>
        <v>355.73301814313572</v>
      </c>
      <c r="I19" s="60">
        <v>356</v>
      </c>
      <c r="J19" s="36">
        <v>422.64</v>
      </c>
      <c r="K19" s="36"/>
      <c r="L19" s="36">
        <v>379.43</v>
      </c>
      <c r="M19" s="65">
        <f t="shared" si="7"/>
        <v>0.89130968941934141</v>
      </c>
      <c r="N19" s="64">
        <f t="shared" si="0"/>
        <v>72.490217040475045</v>
      </c>
      <c r="O19" s="60">
        <v>27</v>
      </c>
      <c r="P19" s="36"/>
      <c r="Q19" s="36">
        <v>18.84</v>
      </c>
      <c r="R19" s="65">
        <f t="shared" si="8"/>
        <v>0.33203269570366611</v>
      </c>
      <c r="S19" s="64">
        <f t="shared" si="1"/>
        <v>202.60635091837705</v>
      </c>
      <c r="T19" s="60">
        <v>203</v>
      </c>
      <c r="U19" s="67"/>
      <c r="V19" s="36">
        <v>24.37</v>
      </c>
      <c r="W19" s="65">
        <f t="shared" si="2"/>
        <v>1.4424044414456005</v>
      </c>
      <c r="X19" s="63">
        <f t="shared" si="3"/>
        <v>34.935035571812442</v>
      </c>
      <c r="Y19" s="60">
        <v>35</v>
      </c>
      <c r="Z19" s="67"/>
    </row>
    <row r="20" spans="2:27" ht="26.1" customHeight="1" x14ac:dyDescent="0.3">
      <c r="B20" s="12"/>
      <c r="C20" s="19" t="s">
        <v>26</v>
      </c>
      <c r="D20" s="36">
        <v>105.21</v>
      </c>
      <c r="E20" s="36">
        <v>57</v>
      </c>
      <c r="F20" s="54">
        <f t="shared" si="4"/>
        <v>6.7371904733762783E-2</v>
      </c>
      <c r="G20" s="54">
        <f t="shared" si="5"/>
        <v>14.579953903433605</v>
      </c>
      <c r="H20" s="63">
        <f t="shared" si="6"/>
        <v>42.420046096566395</v>
      </c>
      <c r="I20" s="60">
        <v>42</v>
      </c>
      <c r="J20" s="36">
        <v>48.66</v>
      </c>
      <c r="K20" s="36"/>
      <c r="L20" s="36">
        <v>41.09</v>
      </c>
      <c r="M20" s="65">
        <f t="shared" si="7"/>
        <v>9.6523509311969902E-2</v>
      </c>
      <c r="N20" s="64">
        <f t="shared" si="0"/>
        <v>7.8502570123425128</v>
      </c>
      <c r="O20" s="36">
        <v>11</v>
      </c>
      <c r="P20" s="36"/>
      <c r="Q20" s="36">
        <v>7.57</v>
      </c>
      <c r="R20" s="65">
        <f t="shared" si="8"/>
        <v>0.1334122880295516</v>
      </c>
      <c r="S20" s="64">
        <f t="shared" si="1"/>
        <v>81.408178155632385</v>
      </c>
      <c r="T20" s="36">
        <v>81</v>
      </c>
      <c r="U20" s="36"/>
      <c r="V20" s="36" t="s">
        <v>27</v>
      </c>
      <c r="W20" s="65" t="s">
        <v>44</v>
      </c>
      <c r="X20" s="36"/>
      <c r="Y20" s="36"/>
    </row>
    <row r="21" spans="2:27" ht="11.25" customHeight="1" x14ac:dyDescent="0.3">
      <c r="B21" s="14"/>
      <c r="C21" s="20"/>
      <c r="D21" s="15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2:27" x14ac:dyDescent="0.25">
      <c r="D22" s="5"/>
      <c r="E22" s="5"/>
      <c r="F22" s="58">
        <f>SUM(F13:F20)</f>
        <v>100.0003782282371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2:27" x14ac:dyDescent="0.25">
      <c r="AA23" s="13"/>
    </row>
    <row r="25" spans="2:27" ht="21" customHeight="1" x14ac:dyDescent="0.25"/>
    <row r="27" spans="2:27" x14ac:dyDescent="0.25">
      <c r="AA27" s="13"/>
    </row>
  </sheetData>
  <mergeCells count="8">
    <mergeCell ref="L8:P8"/>
    <mergeCell ref="L9:P9"/>
    <mergeCell ref="B5:C10"/>
    <mergeCell ref="J5:Z5"/>
    <mergeCell ref="J6:K10"/>
    <mergeCell ref="L6:Z6"/>
    <mergeCell ref="Q7:U10"/>
    <mergeCell ref="V7:Z7"/>
  </mergeCells>
  <pageMargins left="0.31496062992125984" right="0.31496062992125984" top="0.59055118110236227" bottom="0.31496062992125984" header="0.19685039370078741" footer="0.19685039370078741"/>
  <pageSetup paperSize="9" scale="97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 19.3 (ใช้)-146</vt:lpstr>
      <vt:lpstr>ตาราง 19.3</vt:lpstr>
      <vt:lpstr>คำนวณ</vt:lpstr>
      <vt:lpstr>ปรับ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nong</cp:lastModifiedBy>
  <cp:lastPrinted>2015-02-05T16:15:55Z</cp:lastPrinted>
  <dcterms:created xsi:type="dcterms:W3CDTF">1999-10-22T10:07:44Z</dcterms:created>
  <dcterms:modified xsi:type="dcterms:W3CDTF">2015-02-05T16:16:18Z</dcterms:modified>
</cp:coreProperties>
</file>