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3" sheetId="1" r:id="rId1"/>
  </sheets>
  <definedNames>
    <definedName name="_xlnm.Print_Area" localSheetId="0">'T-3.3'!$A$1:$O$51</definedName>
  </definedNames>
  <calcPr calcId="125725"/>
</workbook>
</file>

<file path=xl/calcChain.xml><?xml version="1.0" encoding="utf-8"?>
<calcChain xmlns="http://schemas.openxmlformats.org/spreadsheetml/2006/main">
  <c r="G12" i="1"/>
  <c r="H12"/>
  <c r="I12"/>
  <c r="J12"/>
  <c r="E13"/>
  <c r="E12" s="1"/>
  <c r="F13"/>
  <c r="F12" s="1"/>
  <c r="J13"/>
  <c r="K13"/>
  <c r="K12" s="1"/>
  <c r="L13"/>
  <c r="L12" s="1"/>
  <c r="E14"/>
  <c r="F14"/>
  <c r="F15"/>
  <c r="E15" s="1"/>
  <c r="E16"/>
  <c r="F16"/>
  <c r="L16"/>
  <c r="E17"/>
  <c r="F17"/>
  <c r="L17"/>
  <c r="F18"/>
  <c r="E18" s="1"/>
  <c r="L18"/>
  <c r="F19"/>
  <c r="E19" s="1"/>
  <c r="E20"/>
  <c r="F20"/>
  <c r="F21"/>
  <c r="E21" s="1"/>
  <c r="L21"/>
  <c r="E22"/>
  <c r="F22"/>
  <c r="J22"/>
  <c r="K22"/>
  <c r="L22"/>
  <c r="F23"/>
  <c r="E23" s="1"/>
  <c r="L23"/>
  <c r="E24"/>
  <c r="F24"/>
  <c r="J24"/>
  <c r="K24"/>
  <c r="L24"/>
  <c r="F25"/>
  <c r="E25" s="1"/>
  <c r="L25"/>
  <c r="E37"/>
  <c r="F37"/>
  <c r="L37"/>
  <c r="E38"/>
  <c r="F38"/>
  <c r="L38"/>
  <c r="F39"/>
  <c r="E39" s="1"/>
  <c r="L39"/>
  <c r="F40"/>
  <c r="E40" s="1"/>
</calcChain>
</file>

<file path=xl/sharedStrings.xml><?xml version="1.0" encoding="utf-8"?>
<sst xmlns="http://schemas.openxmlformats.org/spreadsheetml/2006/main" count="149" uniqueCount="82">
  <si>
    <t xml:space="preserve"> 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</si>
  <si>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</si>
  <si>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</si>
  <si>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Source: 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</si>
  <si>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</si>
  <si>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 and Buddhist Office (Buddhist Scripture School, General Education)</t>
  </si>
  <si>
    <t xml:space="preserve"> และสำนักพระพุทธศาสนา (โรงเรียนพระปริยัติธรรม)</t>
  </si>
  <si>
    <t xml:space="preserve">               Royal Thai Police (The Border Patrol Police School) </t>
  </si>
  <si>
    <t xml:space="preserve"> สำนักงานตำรวจแห่งชาติ (โรงเรียนตำรวจตระเวนชายแดน)</t>
  </si>
  <si>
    <t xml:space="preserve">         1/   Including  Rajabhat University (demonstration Rajabhat University), </t>
  </si>
  <si>
    <t xml:space="preserve">         1/  รวมมหาวิทยาลัยราชภัฏ (โรงเรียนสาธิตมหาวิทยาลัยราชภัฏ) </t>
  </si>
  <si>
    <t>Nonarai</t>
  </si>
  <si>
    <t xml:space="preserve">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</si>
  <si>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</si>
  <si>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</si>
  <si>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</si>
  <si>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</si>
  <si>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</si>
  <si>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</si>
  <si>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</si>
  <si>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Administration</t>
  </si>
  <si>
    <t xml:space="preserve">Local </t>
  </si>
  <si>
    <t xml:space="preserve"> Education Commission</t>
  </si>
  <si>
    <t xml:space="preserve">Department of </t>
  </si>
  <si>
    <t xml:space="preserve">Office of the Private </t>
  </si>
  <si>
    <t>Education Commission</t>
  </si>
  <si>
    <t>Secondary</t>
  </si>
  <si>
    <t>Elementary</t>
  </si>
  <si>
    <t>Pre-elementary</t>
  </si>
  <si>
    <t>Others</t>
  </si>
  <si>
    <t>ส่วนท้องถิ่น</t>
  </si>
  <si>
    <t>การศึกษาเอกชน</t>
  </si>
  <si>
    <t xml:space="preserve">Office of the Basic </t>
  </si>
  <si>
    <t>Total</t>
  </si>
  <si>
    <t>มัธยมศึกษา</t>
  </si>
  <si>
    <t>ประถมศึกษา</t>
  </si>
  <si>
    <t>ก่อนประถมศึกษา</t>
  </si>
  <si>
    <r>
      <t>อื่นๆ</t>
    </r>
    <r>
      <rPr>
        <vertAlign val="superscript"/>
        <sz val="13"/>
        <rFont val="AngsanaUPC"/>
        <family val="1"/>
        <charset val="222"/>
      </rPr>
      <t>1/</t>
    </r>
  </si>
  <si>
    <t>การปกครอง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</si>
  <si>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</si>
  <si>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</si>
  <si>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</si>
  <si>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</si>
  <si>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</si>
  <si>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</si>
  <si>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</si>
  <si>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ระดับการศึกษา Level of education</t>
  </si>
  <si>
    <t>สังกัด Jurisdiction</t>
  </si>
  <si>
    <t>อำเภอ</t>
  </si>
  <si>
    <t>NUMBER OF CLASSROOMS  BY JURISDICTION, LEVEL OF EDUCATION AND DISTRICT: ACADEMIC YEAR 2011 (Contd.)</t>
  </si>
  <si>
    <t xml:space="preserve">TABLE </t>
  </si>
  <si>
    <t xml:space="preserve">จำนวนห้องเรียน จำแนกตามสังกัด  และระดับการศึกษา เป็นรายอำเภอ ปีการศึกษา 2554 (ต่อ)   </t>
  </si>
  <si>
    <t xml:space="preserve">ตาราง    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</si>
  <si>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</si>
  <si>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</si>
  <si>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</si>
  <si>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</si>
  <si>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</si>
  <si>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</si>
  <si>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</si>
  <si>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</si>
  <si>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</si>
  <si>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</si>
  <si>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</si>
  <si>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</si>
  <si>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</si>
  <si>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</si>
  <si>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</si>
  <si>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</si>
  <si>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</si>
  <si>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</si>
  <si>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</si>
  <si>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</si>
  <si>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</si>
  <si>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</si>
  <si>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</si>
  <si>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</si>
  <si>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</si>
  <si>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</si>
  <si>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รวมยอด</t>
  </si>
  <si>
    <t>NUMBER OF CLASSROOMS  BY JURISDICTION, LEVEL OF EDUCATION AND DISTRICT: ACADEMIC YEAR 2011</t>
  </si>
  <si>
    <t xml:space="preserve">จำนวนห้องเรียน จำแนกตามสังกัด  และระดับการศึกษา เป็นรายอำเภอ ปีการศึกษา 2554  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</si>
</sst>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6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2"/>
      <name val="AngsanaUPC"/>
      <family val="1"/>
      <charset val="222"/>
    </font>
    <font>
      <sz val="12"/>
      <name val="AngsanaUPC"/>
      <family val="1"/>
    </font>
    <font>
      <sz val="13"/>
      <name val="Angsana New"/>
      <family val="1"/>
    </font>
    <font>
      <vertAlign val="superscript"/>
      <sz val="13"/>
      <name val="AngsanaUPC"/>
      <family val="1"/>
      <charset val="222"/>
    </font>
    <font>
      <sz val="13"/>
      <name val="AngsanaUPC"/>
      <family val="1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sz val="11"/>
      <name val="AngsanaUPC"/>
      <family val="1"/>
      <charset val="222"/>
    </font>
    <font>
      <b/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88">
    <xf numFmtId="0" fontId="0" fillId="0" borderId="0" xfId="0"/>
    <xf numFmtId="0" fontId="0" fillId="0" borderId="0" xfId="0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4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41" fontId="5" fillId="0" borderId="6" xfId="0" applyNumberFormat="1" applyFont="1" applyBorder="1" applyAlignment="1">
      <alignment horizontal="right"/>
    </xf>
    <xf numFmtId="41" fontId="5" fillId="0" borderId="6" xfId="0" applyNumberFormat="1" applyFont="1" applyBorder="1" applyAlignment="1"/>
    <xf numFmtId="41" fontId="5" fillId="0" borderId="5" xfId="0" applyNumberFormat="1" applyFont="1" applyBorder="1" applyAlignment="1"/>
    <xf numFmtId="41" fontId="5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5" fillId="0" borderId="6" xfId="0" applyNumberFormat="1" applyFont="1" applyBorder="1" applyAlignment="1"/>
    <xf numFmtId="3" fontId="5" fillId="0" borderId="6" xfId="0" applyNumberFormat="1" applyFont="1" applyBorder="1" applyAlignment="1">
      <alignment horizontal="right"/>
    </xf>
    <xf numFmtId="3" fontId="5" fillId="0" borderId="5" xfId="0" applyNumberFormat="1" applyFont="1" applyBorder="1" applyAlignment="1"/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8" xfId="0" applyFont="1" applyBorder="1" applyAlignme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5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 indent="1"/>
    </xf>
    <xf numFmtId="41" fontId="14" fillId="0" borderId="6" xfId="0" applyNumberFormat="1" applyFont="1" applyBorder="1" applyAlignment="1">
      <alignment vertical="center"/>
    </xf>
    <xf numFmtId="41" fontId="14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0</xdr:row>
      <xdr:rowOff>0</xdr:rowOff>
    </xdr:from>
    <xdr:to>
      <xdr:col>14</xdr:col>
      <xdr:colOff>542925</xdr:colOff>
      <xdr:row>25</xdr:row>
      <xdr:rowOff>123825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572625" y="0"/>
          <a:ext cx="457200" cy="6648450"/>
          <a:chOff x="9458325" y="1"/>
          <a:chExt cx="457414" cy="66389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82208" y="1721556"/>
            <a:ext cx="333531" cy="45464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58325" y="6229936"/>
            <a:ext cx="428826" cy="4089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517616" y="3112161"/>
            <a:ext cx="6238877" cy="1455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76200</xdr:colOff>
      <xdr:row>24</xdr:row>
      <xdr:rowOff>228600</xdr:rowOff>
    </xdr:from>
    <xdr:to>
      <xdr:col>14</xdr:col>
      <xdr:colOff>533400</xdr:colOff>
      <xdr:row>51</xdr:row>
      <xdr:rowOff>0</xdr:rowOff>
    </xdr:to>
    <xdr:grpSp>
      <xdr:nvGrpSpPr>
        <xdr:cNvPr id="6" name="Group 10"/>
        <xdr:cNvGrpSpPr>
          <a:grpSpLocks/>
        </xdr:cNvGrpSpPr>
      </xdr:nvGrpSpPr>
      <xdr:grpSpPr bwMode="auto">
        <a:xfrm>
          <a:off x="9563100" y="6467475"/>
          <a:ext cx="457200" cy="6486525"/>
          <a:chOff x="9944100" y="0"/>
          <a:chExt cx="449011" cy="671512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6353" y="335263"/>
            <a:ext cx="336758" cy="38456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4100" y="0"/>
            <a:ext cx="430302" cy="4042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  <a:p>
            <a:pPr algn="ctr" rtl="0">
              <a:defRPr sz="1000"/>
            </a:pP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48"/>
  <sheetViews>
    <sheetView showGridLines="0" tabSelected="1" topLeftCell="A34" zoomScaleNormal="100" workbookViewId="0">
      <pane xSplit="23265" topLeftCell="Q1"/>
      <selection activeCell="E46" sqref="E46"/>
      <selection pane="topRight" activeCell="Q9" sqref="Q9"/>
    </sheetView>
  </sheetViews>
  <sheetFormatPr defaultRowHeight="21.75"/>
  <cols>
    <col min="1" max="1" width="1.7109375" style="1" customWidth="1"/>
    <col min="2" max="2" width="5.85546875" style="1" customWidth="1"/>
    <col min="3" max="3" width="3.85546875" style="1" customWidth="1"/>
    <col min="4" max="4" width="6.28515625" style="1" customWidth="1"/>
    <col min="5" max="5" width="10.7109375" style="1" customWidth="1"/>
    <col min="6" max="7" width="17.140625" style="1" customWidth="1"/>
    <col min="8" max="8" width="12.85546875" style="1" customWidth="1"/>
    <col min="9" max="9" width="10.85546875" style="1" customWidth="1"/>
    <col min="10" max="10" width="13.5703125" style="1" customWidth="1"/>
    <col min="11" max="11" width="10.85546875" style="1" customWidth="1"/>
    <col min="12" max="12" width="10.140625" style="1" customWidth="1"/>
    <col min="13" max="13" width="19" style="1" customWidth="1"/>
    <col min="14" max="14" width="2.28515625" style="1" customWidth="1"/>
    <col min="15" max="15" width="9" style="1" customWidth="1"/>
    <col min="16" max="16384" width="9.140625" style="1"/>
  </cols>
  <sheetData>
    <row r="1" spans="1:16" s="63" customFormat="1" ht="21">
      <c r="B1" s="65" t="s">
        <v>52</v>
      </c>
      <c r="C1" s="62">
        <v>3.3</v>
      </c>
      <c r="D1" s="65" t="s">
        <v>81</v>
      </c>
      <c r="E1" s="64"/>
      <c r="F1" s="64"/>
      <c r="G1" s="64"/>
      <c r="H1" s="64"/>
      <c r="I1" s="64"/>
      <c r="J1" s="64"/>
      <c r="K1" s="64"/>
      <c r="L1" s="64"/>
      <c r="M1" s="64"/>
    </row>
    <row r="2" spans="1:16" s="59" customFormat="1" ht="21">
      <c r="B2" s="61" t="s">
        <v>50</v>
      </c>
      <c r="C2" s="62">
        <v>3.3</v>
      </c>
      <c r="D2" s="61" t="s">
        <v>80</v>
      </c>
      <c r="E2" s="60"/>
      <c r="F2" s="60"/>
      <c r="G2" s="60"/>
      <c r="H2" s="60"/>
      <c r="I2" s="60"/>
      <c r="J2" s="60"/>
      <c r="K2" s="60"/>
      <c r="L2" s="60"/>
      <c r="M2" s="60"/>
    </row>
    <row r="3" spans="1:16" ht="6" customHeight="1"/>
    <row r="4" spans="1:16" s="6" customFormat="1" ht="21" customHeight="1">
      <c r="A4" s="58" t="s">
        <v>48</v>
      </c>
      <c r="B4" s="57"/>
      <c r="C4" s="57"/>
      <c r="D4" s="56"/>
      <c r="E4" s="48"/>
      <c r="F4" s="53" t="s">
        <v>47</v>
      </c>
      <c r="G4" s="55"/>
      <c r="H4" s="55"/>
      <c r="I4" s="54"/>
      <c r="J4" s="53" t="s">
        <v>46</v>
      </c>
      <c r="K4" s="52"/>
      <c r="L4" s="52"/>
      <c r="M4" s="51" t="s">
        <v>45</v>
      </c>
    </row>
    <row r="5" spans="1:16" s="6" customFormat="1" ht="21" customHeight="1">
      <c r="A5" s="42"/>
      <c r="B5" s="42"/>
      <c r="C5" s="42"/>
      <c r="D5" s="41"/>
      <c r="F5" s="45" t="s">
        <v>44</v>
      </c>
      <c r="G5" s="50" t="s">
        <v>43</v>
      </c>
      <c r="H5" s="49" t="s">
        <v>42</v>
      </c>
      <c r="I5" s="49"/>
      <c r="K5" s="48"/>
      <c r="L5" s="48"/>
      <c r="M5" s="37"/>
    </row>
    <row r="6" spans="1:16" s="6" customFormat="1" ht="21" customHeight="1">
      <c r="A6" s="42"/>
      <c r="B6" s="42"/>
      <c r="C6" s="42"/>
      <c r="D6" s="41"/>
      <c r="E6" s="39" t="s">
        <v>41</v>
      </c>
      <c r="F6" s="39" t="s">
        <v>40</v>
      </c>
      <c r="G6" s="47" t="s">
        <v>39</v>
      </c>
      <c r="H6" s="46" t="s">
        <v>38</v>
      </c>
      <c r="I6" s="39" t="s">
        <v>37</v>
      </c>
      <c r="J6" s="39" t="s">
        <v>36</v>
      </c>
      <c r="K6" s="39" t="s">
        <v>35</v>
      </c>
      <c r="L6" s="39" t="s">
        <v>34</v>
      </c>
      <c r="M6" s="37"/>
    </row>
    <row r="7" spans="1:16" s="6" customFormat="1" ht="21" customHeight="1">
      <c r="A7" s="42"/>
      <c r="B7" s="42"/>
      <c r="C7" s="42"/>
      <c r="D7" s="41"/>
      <c r="E7" s="39" t="s">
        <v>33</v>
      </c>
      <c r="F7" s="45" t="s">
        <v>32</v>
      </c>
      <c r="G7" s="45" t="s">
        <v>31</v>
      </c>
      <c r="H7" s="39" t="s">
        <v>30</v>
      </c>
      <c r="I7" s="39" t="s">
        <v>29</v>
      </c>
      <c r="J7" s="44" t="s">
        <v>28</v>
      </c>
      <c r="K7" s="39" t="s">
        <v>27</v>
      </c>
      <c r="L7" s="43" t="s">
        <v>26</v>
      </c>
      <c r="M7" s="37"/>
    </row>
    <row r="8" spans="1:16" s="6" customFormat="1" ht="21" customHeight="1">
      <c r="A8" s="42"/>
      <c r="B8" s="42"/>
      <c r="C8" s="42"/>
      <c r="D8" s="41"/>
      <c r="E8" s="8"/>
      <c r="F8" s="39" t="s">
        <v>25</v>
      </c>
      <c r="G8" s="39" t="s">
        <v>24</v>
      </c>
      <c r="H8" s="39" t="s">
        <v>23</v>
      </c>
      <c r="I8" s="38"/>
      <c r="K8" s="38"/>
      <c r="L8" s="38"/>
      <c r="M8" s="37"/>
    </row>
    <row r="9" spans="1:16" s="6" customFormat="1" ht="21" customHeight="1">
      <c r="A9" s="42"/>
      <c r="B9" s="42"/>
      <c r="C9" s="42"/>
      <c r="D9" s="41"/>
      <c r="E9" s="8"/>
      <c r="F9" s="39"/>
      <c r="G9" s="40" t="s">
        <v>22</v>
      </c>
      <c r="H9" s="39" t="s">
        <v>21</v>
      </c>
      <c r="I9" s="38"/>
      <c r="K9" s="38"/>
      <c r="L9" s="38"/>
      <c r="M9" s="37"/>
    </row>
    <row r="10" spans="1:16" s="6" customFormat="1" ht="21" customHeight="1">
      <c r="A10" s="36"/>
      <c r="B10" s="36"/>
      <c r="C10" s="36"/>
      <c r="D10" s="35"/>
      <c r="E10" s="34"/>
      <c r="F10" s="30"/>
      <c r="G10" s="30"/>
      <c r="H10" s="33" t="s">
        <v>20</v>
      </c>
      <c r="I10" s="32"/>
      <c r="J10" s="31"/>
      <c r="K10" s="30"/>
      <c r="L10" s="30"/>
      <c r="M10" s="29"/>
    </row>
    <row r="11" spans="1:16" s="6" customFormat="1" ht="3" customHeight="1">
      <c r="A11" s="87"/>
      <c r="B11" s="87"/>
      <c r="C11" s="87"/>
      <c r="D11" s="86"/>
      <c r="E11" s="40"/>
      <c r="F11" s="40"/>
      <c r="G11" s="39"/>
      <c r="H11" s="39"/>
      <c r="I11" s="39"/>
      <c r="J11" s="39"/>
      <c r="K11" s="39"/>
      <c r="L11" s="39"/>
      <c r="M11" s="85"/>
    </row>
    <row r="12" spans="1:16" s="72" customFormat="1" ht="23.25" customHeight="1">
      <c r="A12" s="84" t="s">
        <v>79</v>
      </c>
      <c r="B12" s="84"/>
      <c r="C12" s="84"/>
      <c r="D12" s="83"/>
      <c r="E12" s="81">
        <f>SUM(E13:E25,E37:E40)</f>
        <v>9984</v>
      </c>
      <c r="F12" s="82">
        <f>SUM(F13:F40)</f>
        <v>9685</v>
      </c>
      <c r="G12" s="81">
        <f>SUM(G13:G40)</f>
        <v>108</v>
      </c>
      <c r="H12" s="81">
        <f>SUM(H13:H40)</f>
        <v>135</v>
      </c>
      <c r="I12" s="81">
        <f>SUM(I13:I40)</f>
        <v>56</v>
      </c>
      <c r="J12" s="81">
        <f>SUM(J13:J40)</f>
        <v>1760</v>
      </c>
      <c r="K12" s="81">
        <f>SUM(K13:K40)</f>
        <v>5637</v>
      </c>
      <c r="L12" s="81">
        <f>SUM(L13:L40)</f>
        <v>2587</v>
      </c>
      <c r="M12" s="75" t="s">
        <v>33</v>
      </c>
      <c r="N12" s="78"/>
      <c r="O12" s="78"/>
      <c r="P12" s="78"/>
    </row>
    <row r="13" spans="1:16" s="72" customFormat="1" ht="23.1" customHeight="1">
      <c r="A13" s="75"/>
      <c r="B13" s="20" t="s">
        <v>78</v>
      </c>
      <c r="C13" s="20"/>
      <c r="D13" s="19"/>
      <c r="E13" s="18">
        <f>SUM(F13:I13)</f>
        <v>1788</v>
      </c>
      <c r="F13" s="74">
        <f>1187+439</f>
        <v>1626</v>
      </c>
      <c r="G13" s="18">
        <v>60</v>
      </c>
      <c r="H13" s="73">
        <v>88</v>
      </c>
      <c r="I13" s="73">
        <v>14</v>
      </c>
      <c r="J13" s="18">
        <f>292+22+4</f>
        <v>318</v>
      </c>
      <c r="K13" s="18">
        <f>870+42+6</f>
        <v>918</v>
      </c>
      <c r="L13" s="18">
        <f>85+4+24+439</f>
        <v>552</v>
      </c>
      <c r="M13" s="80" t="s">
        <v>77</v>
      </c>
      <c r="N13" s="79"/>
      <c r="O13" s="78"/>
      <c r="P13" s="78"/>
    </row>
    <row r="14" spans="1:16" s="72" customFormat="1" ht="23.1" customHeight="1">
      <c r="A14" s="75"/>
      <c r="B14" s="20" t="s">
        <v>76</v>
      </c>
      <c r="C14" s="77"/>
      <c r="D14" s="76"/>
      <c r="E14" s="18">
        <f>SUM(F14:I14)</f>
        <v>552</v>
      </c>
      <c r="F14" s="74">
        <f>475+77</f>
        <v>552</v>
      </c>
      <c r="G14" s="73" t="s">
        <v>12</v>
      </c>
      <c r="H14" s="73" t="s">
        <v>12</v>
      </c>
      <c r="I14" s="73" t="s">
        <v>12</v>
      </c>
      <c r="J14" s="73">
        <v>104</v>
      </c>
      <c r="K14" s="73">
        <v>371</v>
      </c>
      <c r="L14" s="73">
        <v>77</v>
      </c>
      <c r="M14" s="71" t="s">
        <v>75</v>
      </c>
      <c r="N14" s="71"/>
    </row>
    <row r="15" spans="1:16" s="72" customFormat="1" ht="23.1" customHeight="1">
      <c r="A15" s="75"/>
      <c r="B15" s="20" t="s">
        <v>74</v>
      </c>
      <c r="C15" s="20"/>
      <c r="D15" s="19"/>
      <c r="E15" s="18">
        <f>SUM(F15:I15)</f>
        <v>792</v>
      </c>
      <c r="F15" s="74">
        <f>614+149</f>
        <v>763</v>
      </c>
      <c r="G15" s="18">
        <v>17</v>
      </c>
      <c r="H15" s="18">
        <v>12</v>
      </c>
      <c r="I15" s="73" t="s">
        <v>12</v>
      </c>
      <c r="J15" s="18">
        <v>135</v>
      </c>
      <c r="K15" s="18">
        <v>508</v>
      </c>
      <c r="L15" s="73">
        <v>149</v>
      </c>
      <c r="M15" s="71" t="s">
        <v>73</v>
      </c>
      <c r="N15" s="70"/>
    </row>
    <row r="16" spans="1:16" s="6" customFormat="1" ht="23.1" customHeight="1">
      <c r="A16" s="7"/>
      <c r="B16" s="20" t="s">
        <v>72</v>
      </c>
      <c r="C16" s="20"/>
      <c r="D16" s="19"/>
      <c r="E16" s="18">
        <f>SUM(F16:I16)</f>
        <v>518</v>
      </c>
      <c r="F16" s="17">
        <f>395+123</f>
        <v>518</v>
      </c>
      <c r="G16" s="15" t="s">
        <v>12</v>
      </c>
      <c r="H16" s="15" t="s">
        <v>12</v>
      </c>
      <c r="I16" s="15" t="s">
        <v>12</v>
      </c>
      <c r="J16" s="16">
        <v>88</v>
      </c>
      <c r="K16" s="16">
        <v>264</v>
      </c>
      <c r="L16" s="16">
        <f>43+123</f>
        <v>166</v>
      </c>
      <c r="M16" s="71" t="s">
        <v>71</v>
      </c>
      <c r="N16" s="70"/>
    </row>
    <row r="17" spans="1:14" s="6" customFormat="1" ht="23.1" customHeight="1">
      <c r="A17" s="7"/>
      <c r="B17" s="20" t="s">
        <v>70</v>
      </c>
      <c r="C17" s="20"/>
      <c r="D17" s="19"/>
      <c r="E17" s="18">
        <f>SUM(F17:I17)</f>
        <v>1005</v>
      </c>
      <c r="F17" s="17">
        <f>809+175</f>
        <v>984</v>
      </c>
      <c r="G17" s="16">
        <v>14</v>
      </c>
      <c r="H17" s="15" t="s">
        <v>12</v>
      </c>
      <c r="I17" s="16">
        <v>7</v>
      </c>
      <c r="J17" s="16">
        <v>172</v>
      </c>
      <c r="K17" s="16">
        <v>557</v>
      </c>
      <c r="L17" s="16">
        <f>101+175</f>
        <v>276</v>
      </c>
      <c r="M17" s="71" t="s">
        <v>69</v>
      </c>
      <c r="N17" s="70"/>
    </row>
    <row r="18" spans="1:14" s="6" customFormat="1" ht="23.1" customHeight="1">
      <c r="A18" s="7"/>
      <c r="B18" s="20" t="s">
        <v>68</v>
      </c>
      <c r="C18" s="20"/>
      <c r="D18" s="19"/>
      <c r="E18" s="18">
        <f>SUM(F18:I18)</f>
        <v>416</v>
      </c>
      <c r="F18" s="17">
        <f>341+75</f>
        <v>416</v>
      </c>
      <c r="G18" s="15" t="s">
        <v>12</v>
      </c>
      <c r="H18" s="15" t="s">
        <v>12</v>
      </c>
      <c r="I18" s="15" t="s">
        <v>12</v>
      </c>
      <c r="J18" s="16">
        <v>71</v>
      </c>
      <c r="K18" s="16">
        <v>224</v>
      </c>
      <c r="L18" s="16">
        <f>46+75</f>
        <v>121</v>
      </c>
      <c r="M18" s="71" t="s">
        <v>67</v>
      </c>
      <c r="N18" s="70"/>
    </row>
    <row r="19" spans="1:14" s="6" customFormat="1" ht="23.1" customHeight="1">
      <c r="A19" s="7"/>
      <c r="B19" s="67" t="s">
        <v>66</v>
      </c>
      <c r="C19" s="67"/>
      <c r="D19" s="21"/>
      <c r="E19" s="18">
        <f>SUM(F19:I19)</f>
        <v>672</v>
      </c>
      <c r="F19" s="17">
        <f>535+130</f>
        <v>665</v>
      </c>
      <c r="G19" s="15" t="s">
        <v>12</v>
      </c>
      <c r="H19" s="16">
        <v>7</v>
      </c>
      <c r="I19" s="15" t="s">
        <v>12</v>
      </c>
      <c r="J19" s="16">
        <v>120</v>
      </c>
      <c r="K19" s="16">
        <v>422</v>
      </c>
      <c r="L19" s="15">
        <v>130</v>
      </c>
      <c r="M19" s="71" t="s">
        <v>65</v>
      </c>
      <c r="N19" s="70"/>
    </row>
    <row r="20" spans="1:14" s="6" customFormat="1" ht="23.1" customHeight="1">
      <c r="A20" s="7"/>
      <c r="B20" s="67" t="s">
        <v>64</v>
      </c>
      <c r="C20" s="67"/>
      <c r="D20" s="21"/>
      <c r="E20" s="18">
        <f>SUM(F20:I20)</f>
        <v>351</v>
      </c>
      <c r="F20" s="17">
        <f>290+54</f>
        <v>344</v>
      </c>
      <c r="G20" s="15" t="s">
        <v>12</v>
      </c>
      <c r="H20" s="16">
        <v>7</v>
      </c>
      <c r="I20" s="15" t="s">
        <v>12</v>
      </c>
      <c r="J20" s="16">
        <v>64</v>
      </c>
      <c r="K20" s="16">
        <v>233</v>
      </c>
      <c r="L20" s="15">
        <v>54</v>
      </c>
      <c r="M20" s="13" t="s">
        <v>63</v>
      </c>
      <c r="N20" s="66"/>
    </row>
    <row r="21" spans="1:14" s="6" customFormat="1" ht="23.1" customHeight="1">
      <c r="A21" s="7"/>
      <c r="B21" s="67" t="s">
        <v>62</v>
      </c>
      <c r="C21" s="67"/>
      <c r="D21" s="21"/>
      <c r="E21" s="18">
        <f>SUM(F21:I21)</f>
        <v>969</v>
      </c>
      <c r="F21" s="17">
        <f>777+175</f>
        <v>952</v>
      </c>
      <c r="G21" s="16">
        <v>17</v>
      </c>
      <c r="H21" s="15" t="s">
        <v>12</v>
      </c>
      <c r="I21" s="15" t="s">
        <v>12</v>
      </c>
      <c r="J21" s="16">
        <v>170</v>
      </c>
      <c r="K21" s="16">
        <v>523</v>
      </c>
      <c r="L21" s="16">
        <f>101+175</f>
        <v>276</v>
      </c>
      <c r="M21" s="13" t="s">
        <v>61</v>
      </c>
      <c r="N21" s="66"/>
    </row>
    <row r="22" spans="1:14" s="6" customFormat="1" ht="23.1" customHeight="1">
      <c r="A22" s="7"/>
      <c r="B22" s="67" t="s">
        <v>60</v>
      </c>
      <c r="C22" s="69"/>
      <c r="D22" s="68"/>
      <c r="E22" s="18">
        <f>SUM(F22:I22)</f>
        <v>923</v>
      </c>
      <c r="F22" s="17">
        <f>737+163</f>
        <v>900</v>
      </c>
      <c r="G22" s="15" t="s">
        <v>12</v>
      </c>
      <c r="H22" s="15">
        <v>9</v>
      </c>
      <c r="I22" s="16">
        <v>14</v>
      </c>
      <c r="J22" s="16">
        <f>153+4</f>
        <v>157</v>
      </c>
      <c r="K22" s="16">
        <f>495+5</f>
        <v>500</v>
      </c>
      <c r="L22" s="16">
        <f>103+163</f>
        <v>266</v>
      </c>
      <c r="M22" s="13" t="s">
        <v>59</v>
      </c>
      <c r="N22" s="66"/>
    </row>
    <row r="23" spans="1:14" s="6" customFormat="1" ht="23.1" customHeight="1">
      <c r="A23" s="7"/>
      <c r="B23" s="20" t="s">
        <v>58</v>
      </c>
      <c r="C23" s="20"/>
      <c r="D23" s="19"/>
      <c r="E23" s="18">
        <f>SUM(F23:I23)</f>
        <v>247</v>
      </c>
      <c r="F23" s="17">
        <f>178+69</f>
        <v>247</v>
      </c>
      <c r="G23" s="15" t="s">
        <v>12</v>
      </c>
      <c r="H23" s="15" t="s">
        <v>12</v>
      </c>
      <c r="I23" s="15" t="s">
        <v>12</v>
      </c>
      <c r="J23" s="16">
        <v>39</v>
      </c>
      <c r="K23" s="16">
        <v>122</v>
      </c>
      <c r="L23" s="16">
        <f>17+69</f>
        <v>86</v>
      </c>
      <c r="M23" s="13" t="s">
        <v>57</v>
      </c>
      <c r="N23" s="66"/>
    </row>
    <row r="24" spans="1:14" s="6" customFormat="1" ht="23.1" customHeight="1">
      <c r="A24" s="7"/>
      <c r="B24" s="67" t="s">
        <v>56</v>
      </c>
      <c r="C24" s="67"/>
      <c r="D24" s="21"/>
      <c r="E24" s="18">
        <f>SUM(F24:I24)</f>
        <v>403</v>
      </c>
      <c r="F24" s="17">
        <f>325+66</f>
        <v>391</v>
      </c>
      <c r="G24" s="15" t="s">
        <v>12</v>
      </c>
      <c r="H24" s="15">
        <v>12</v>
      </c>
      <c r="I24" s="15" t="s">
        <v>12</v>
      </c>
      <c r="J24" s="16">
        <f>69+3</f>
        <v>72</v>
      </c>
      <c r="K24" s="16">
        <f>211+6</f>
        <v>217</v>
      </c>
      <c r="L24" s="16">
        <f>45+66+3</f>
        <v>114</v>
      </c>
      <c r="M24" s="13" t="s">
        <v>55</v>
      </c>
      <c r="N24" s="66"/>
    </row>
    <row r="25" spans="1:14" s="6" customFormat="1" ht="23.1" customHeight="1">
      <c r="A25" s="7"/>
      <c r="B25" s="22" t="s">
        <v>54</v>
      </c>
      <c r="C25" s="22"/>
      <c r="D25" s="21"/>
      <c r="E25" s="18">
        <f>SUM(F25:I25)</f>
        <v>307</v>
      </c>
      <c r="F25" s="17">
        <f>246+47</f>
        <v>293</v>
      </c>
      <c r="G25" s="15" t="s">
        <v>12</v>
      </c>
      <c r="H25" s="15" t="s">
        <v>12</v>
      </c>
      <c r="I25" s="16">
        <v>14</v>
      </c>
      <c r="J25" s="16">
        <v>58</v>
      </c>
      <c r="K25" s="16">
        <v>168</v>
      </c>
      <c r="L25" s="16">
        <f>34+47</f>
        <v>81</v>
      </c>
      <c r="M25" s="13" t="s">
        <v>53</v>
      </c>
      <c r="N25" s="66"/>
    </row>
    <row r="26" spans="1:14" s="63" customFormat="1" ht="21">
      <c r="B26" s="65" t="s">
        <v>52</v>
      </c>
      <c r="C26" s="62">
        <v>3.3</v>
      </c>
      <c r="D26" s="65" t="s">
        <v>51</v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4" s="59" customFormat="1" ht="21">
      <c r="B27" s="61" t="s">
        <v>50</v>
      </c>
      <c r="C27" s="62">
        <v>3.3</v>
      </c>
      <c r="D27" s="61" t="s">
        <v>49</v>
      </c>
      <c r="E27" s="60"/>
      <c r="F27" s="60"/>
      <c r="G27" s="60"/>
      <c r="H27" s="60"/>
      <c r="I27" s="60"/>
      <c r="J27" s="60"/>
      <c r="K27" s="60"/>
      <c r="L27" s="60"/>
      <c r="M27" s="60"/>
    </row>
    <row r="28" spans="1:14" ht="6" customHeight="1"/>
    <row r="29" spans="1:14" s="6" customFormat="1" ht="21" customHeight="1">
      <c r="A29" s="58" t="s">
        <v>48</v>
      </c>
      <c r="B29" s="57"/>
      <c r="C29" s="57"/>
      <c r="D29" s="56"/>
      <c r="E29" s="48"/>
      <c r="F29" s="53" t="s">
        <v>47</v>
      </c>
      <c r="G29" s="55"/>
      <c r="H29" s="55"/>
      <c r="I29" s="54"/>
      <c r="J29" s="53" t="s">
        <v>46</v>
      </c>
      <c r="K29" s="52"/>
      <c r="L29" s="52"/>
      <c r="M29" s="51" t="s">
        <v>45</v>
      </c>
    </row>
    <row r="30" spans="1:14" s="6" customFormat="1" ht="21" customHeight="1">
      <c r="A30" s="42"/>
      <c r="B30" s="42"/>
      <c r="C30" s="42"/>
      <c r="D30" s="41"/>
      <c r="F30" s="45" t="s">
        <v>44</v>
      </c>
      <c r="G30" s="50" t="s">
        <v>43</v>
      </c>
      <c r="H30" s="49" t="s">
        <v>42</v>
      </c>
      <c r="I30" s="49"/>
      <c r="K30" s="48"/>
      <c r="L30" s="48"/>
      <c r="M30" s="37"/>
    </row>
    <row r="31" spans="1:14" s="6" customFormat="1" ht="21" customHeight="1">
      <c r="A31" s="42"/>
      <c r="B31" s="42"/>
      <c r="C31" s="42"/>
      <c r="D31" s="41"/>
      <c r="E31" s="39" t="s">
        <v>41</v>
      </c>
      <c r="F31" s="39" t="s">
        <v>40</v>
      </c>
      <c r="G31" s="47" t="s">
        <v>39</v>
      </c>
      <c r="H31" s="46" t="s">
        <v>38</v>
      </c>
      <c r="I31" s="39" t="s">
        <v>37</v>
      </c>
      <c r="J31" s="39" t="s">
        <v>36</v>
      </c>
      <c r="K31" s="39" t="s">
        <v>35</v>
      </c>
      <c r="L31" s="39" t="s">
        <v>34</v>
      </c>
      <c r="M31" s="37"/>
    </row>
    <row r="32" spans="1:14" s="6" customFormat="1" ht="21" customHeight="1">
      <c r="A32" s="42"/>
      <c r="B32" s="42"/>
      <c r="C32" s="42"/>
      <c r="D32" s="41"/>
      <c r="E32" s="39" t="s">
        <v>33</v>
      </c>
      <c r="F32" s="45" t="s">
        <v>32</v>
      </c>
      <c r="G32" s="45" t="s">
        <v>31</v>
      </c>
      <c r="H32" s="39" t="s">
        <v>30</v>
      </c>
      <c r="I32" s="39" t="s">
        <v>29</v>
      </c>
      <c r="J32" s="44" t="s">
        <v>28</v>
      </c>
      <c r="K32" s="39" t="s">
        <v>27</v>
      </c>
      <c r="L32" s="43" t="s">
        <v>26</v>
      </c>
      <c r="M32" s="37"/>
    </row>
    <row r="33" spans="1:14" s="6" customFormat="1" ht="21" customHeight="1">
      <c r="A33" s="42"/>
      <c r="B33" s="42"/>
      <c r="C33" s="42"/>
      <c r="D33" s="41"/>
      <c r="E33" s="8"/>
      <c r="F33" s="39" t="s">
        <v>25</v>
      </c>
      <c r="G33" s="39" t="s">
        <v>24</v>
      </c>
      <c r="H33" s="39" t="s">
        <v>23</v>
      </c>
      <c r="I33" s="38"/>
      <c r="K33" s="38"/>
      <c r="L33" s="38"/>
      <c r="M33" s="37"/>
    </row>
    <row r="34" spans="1:14" s="6" customFormat="1" ht="21" customHeight="1">
      <c r="A34" s="42"/>
      <c r="B34" s="42"/>
      <c r="C34" s="42"/>
      <c r="D34" s="41"/>
      <c r="E34" s="8"/>
      <c r="F34" s="39"/>
      <c r="G34" s="40" t="s">
        <v>22</v>
      </c>
      <c r="H34" s="39" t="s">
        <v>21</v>
      </c>
      <c r="I34" s="38"/>
      <c r="K34" s="38"/>
      <c r="L34" s="38"/>
      <c r="M34" s="37"/>
    </row>
    <row r="35" spans="1:14" s="6" customFormat="1" ht="21" customHeight="1">
      <c r="A35" s="36"/>
      <c r="B35" s="36"/>
      <c r="C35" s="36"/>
      <c r="D35" s="35"/>
      <c r="E35" s="34"/>
      <c r="F35" s="30"/>
      <c r="G35" s="30"/>
      <c r="H35" s="33" t="s">
        <v>20</v>
      </c>
      <c r="I35" s="32"/>
      <c r="J35" s="31"/>
      <c r="K35" s="30"/>
      <c r="L35" s="30"/>
      <c r="M35" s="29"/>
    </row>
    <row r="36" spans="1:14" s="6" customFormat="1" ht="6" customHeight="1">
      <c r="A36" s="7"/>
      <c r="B36" s="28"/>
      <c r="C36" s="28"/>
      <c r="D36" s="19"/>
      <c r="E36" s="25"/>
      <c r="F36" s="27"/>
      <c r="G36" s="26"/>
      <c r="H36" s="26"/>
      <c r="I36" s="25"/>
      <c r="J36" s="25"/>
      <c r="K36" s="25"/>
      <c r="L36" s="25"/>
      <c r="M36" s="24"/>
      <c r="N36" s="23"/>
    </row>
    <row r="37" spans="1:14" s="6" customFormat="1" ht="21.95" customHeight="1">
      <c r="A37" s="7"/>
      <c r="B37" s="22" t="s">
        <v>19</v>
      </c>
      <c r="C37" s="22"/>
      <c r="D37" s="21"/>
      <c r="E37" s="18">
        <f>SUM(F37:I37)</f>
        <v>248</v>
      </c>
      <c r="F37" s="17">
        <f>212+29</f>
        <v>241</v>
      </c>
      <c r="G37" s="15" t="s">
        <v>12</v>
      </c>
      <c r="H37" s="15" t="s">
        <v>12</v>
      </c>
      <c r="I37" s="16">
        <v>7</v>
      </c>
      <c r="J37" s="16">
        <v>42</v>
      </c>
      <c r="K37" s="16">
        <v>138</v>
      </c>
      <c r="L37" s="16">
        <f>39+29</f>
        <v>68</v>
      </c>
      <c r="M37" s="14" t="s">
        <v>18</v>
      </c>
      <c r="N37" s="13"/>
    </row>
    <row r="38" spans="1:14" s="6" customFormat="1" ht="21.95" customHeight="1">
      <c r="A38" s="7"/>
      <c r="B38" s="22" t="s">
        <v>17</v>
      </c>
      <c r="C38" s="22"/>
      <c r="D38" s="21"/>
      <c r="E38" s="18">
        <f>SUM(F38:I38)</f>
        <v>305</v>
      </c>
      <c r="F38" s="17">
        <f>293+12</f>
        <v>305</v>
      </c>
      <c r="G38" s="15" t="s">
        <v>12</v>
      </c>
      <c r="H38" s="15" t="s">
        <v>12</v>
      </c>
      <c r="I38" s="15" t="s">
        <v>12</v>
      </c>
      <c r="J38" s="16">
        <v>61</v>
      </c>
      <c r="K38" s="16">
        <v>177</v>
      </c>
      <c r="L38" s="16">
        <f>55+12</f>
        <v>67</v>
      </c>
      <c r="M38" s="14" t="s">
        <v>16</v>
      </c>
      <c r="N38" s="13"/>
    </row>
    <row r="39" spans="1:14" s="6" customFormat="1" ht="21.95" customHeight="1">
      <c r="A39" s="7"/>
      <c r="B39" s="22" t="s">
        <v>15</v>
      </c>
      <c r="C39" s="22"/>
      <c r="D39" s="21"/>
      <c r="E39" s="18">
        <f>SUM(F39:I39)</f>
        <v>246</v>
      </c>
      <c r="F39" s="17">
        <f>212+34</f>
        <v>246</v>
      </c>
      <c r="G39" s="15" t="s">
        <v>12</v>
      </c>
      <c r="H39" s="15" t="s">
        <v>12</v>
      </c>
      <c r="I39" s="15" t="s">
        <v>12</v>
      </c>
      <c r="J39" s="16">
        <v>46</v>
      </c>
      <c r="K39" s="16">
        <v>140</v>
      </c>
      <c r="L39" s="16">
        <f>26+34</f>
        <v>60</v>
      </c>
      <c r="M39" s="14" t="s">
        <v>14</v>
      </c>
      <c r="N39" s="13"/>
    </row>
    <row r="40" spans="1:14" s="6" customFormat="1" ht="21.95" customHeight="1">
      <c r="A40" s="7"/>
      <c r="B40" s="20" t="s">
        <v>13</v>
      </c>
      <c r="C40" s="20"/>
      <c r="D40" s="19"/>
      <c r="E40" s="18">
        <f>SUM(F40:I40)</f>
        <v>242</v>
      </c>
      <c r="F40" s="17">
        <f>198+44</f>
        <v>242</v>
      </c>
      <c r="G40" s="15" t="s">
        <v>12</v>
      </c>
      <c r="H40" s="15" t="s">
        <v>12</v>
      </c>
      <c r="I40" s="15" t="s">
        <v>12</v>
      </c>
      <c r="J40" s="16">
        <v>43</v>
      </c>
      <c r="K40" s="16">
        <v>155</v>
      </c>
      <c r="L40" s="15">
        <v>44</v>
      </c>
      <c r="M40" s="14" t="s">
        <v>11</v>
      </c>
      <c r="N40" s="13"/>
    </row>
    <row r="41" spans="1:14" s="6" customFormat="1" ht="7.5" customHeight="1">
      <c r="A41" s="12"/>
      <c r="B41" s="12"/>
      <c r="C41" s="12"/>
      <c r="D41" s="11"/>
      <c r="E41" s="10"/>
      <c r="F41" s="10"/>
      <c r="G41" s="10"/>
      <c r="H41" s="10"/>
      <c r="I41" s="10"/>
      <c r="J41" s="10"/>
      <c r="K41" s="10"/>
      <c r="L41" s="10"/>
      <c r="M41" s="9"/>
      <c r="N41" s="8"/>
    </row>
    <row r="42" spans="1:14" s="6" customFormat="1" ht="21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s="3" customFormat="1" ht="18.75" customHeight="1">
      <c r="A43" s="5"/>
      <c r="B43" s="3" t="s">
        <v>10</v>
      </c>
      <c r="C43" s="5"/>
      <c r="D43" s="5"/>
      <c r="E43" s="5"/>
      <c r="F43" s="5"/>
      <c r="G43" s="5"/>
      <c r="H43" s="3" t="s">
        <v>9</v>
      </c>
    </row>
    <row r="44" spans="1:14" s="3" customFormat="1" ht="20.25" customHeight="1">
      <c r="B44" s="4"/>
      <c r="C44" s="5" t="s">
        <v>8</v>
      </c>
      <c r="D44" s="5"/>
      <c r="E44" s="5"/>
      <c r="F44" s="5"/>
      <c r="G44" s="5"/>
      <c r="H44" s="4" t="s">
        <v>7</v>
      </c>
    </row>
    <row r="45" spans="1:14" s="2" customFormat="1" ht="21">
      <c r="B45" s="4"/>
      <c r="C45" s="5" t="s">
        <v>6</v>
      </c>
      <c r="D45" s="5"/>
      <c r="E45" s="5"/>
      <c r="F45" s="5"/>
      <c r="G45" s="5"/>
      <c r="H45" s="4" t="s">
        <v>5</v>
      </c>
      <c r="I45" s="3"/>
      <c r="J45" s="3"/>
      <c r="K45" s="3"/>
      <c r="L45" s="3"/>
      <c r="M45" s="3"/>
    </row>
    <row r="46" spans="1:14" s="2" customFormat="1" ht="21">
      <c r="B46" s="3" t="s">
        <v>4</v>
      </c>
      <c r="C46" s="3"/>
      <c r="D46" s="3"/>
      <c r="E46" s="3"/>
      <c r="F46" s="3"/>
      <c r="G46" s="3"/>
      <c r="H46" s="3" t="s">
        <v>3</v>
      </c>
    </row>
    <row r="47" spans="1:14">
      <c r="B47" s="3" t="s">
        <v>2</v>
      </c>
      <c r="C47" s="3" t="s">
        <v>1</v>
      </c>
      <c r="D47" s="3"/>
      <c r="E47" s="3"/>
      <c r="F47" s="3"/>
      <c r="G47" s="3"/>
      <c r="H47" s="3" t="s">
        <v>0</v>
      </c>
      <c r="I47" s="2"/>
      <c r="J47" s="2"/>
      <c r="K47" s="2"/>
      <c r="L47" s="2"/>
      <c r="M47" s="2"/>
    </row>
    <row r="48" spans="1:1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</sheetData>
  <mergeCells count="34">
    <mergeCell ref="A29:D35"/>
    <mergeCell ref="F29:I29"/>
    <mergeCell ref="J29:L29"/>
    <mergeCell ref="M29:M35"/>
    <mergeCell ref="M39:N39"/>
    <mergeCell ref="M40:N40"/>
    <mergeCell ref="B38:D38"/>
    <mergeCell ref="B39:D39"/>
    <mergeCell ref="M22:N22"/>
    <mergeCell ref="M23:N23"/>
    <mergeCell ref="M24:N24"/>
    <mergeCell ref="M25:N25"/>
    <mergeCell ref="M37:N37"/>
    <mergeCell ref="M38:N38"/>
    <mergeCell ref="B20:D20"/>
    <mergeCell ref="B21:D21"/>
    <mergeCell ref="B22:D22"/>
    <mergeCell ref="B24:D24"/>
    <mergeCell ref="M14:N14"/>
    <mergeCell ref="M15:N15"/>
    <mergeCell ref="M16:N16"/>
    <mergeCell ref="M17:N17"/>
    <mergeCell ref="M18:N18"/>
    <mergeCell ref="M19:N19"/>
    <mergeCell ref="B25:D25"/>
    <mergeCell ref="B37:D37"/>
    <mergeCell ref="A12:D12"/>
    <mergeCell ref="M4:M10"/>
    <mergeCell ref="A4:D10"/>
    <mergeCell ref="J4:L4"/>
    <mergeCell ref="F4:I4"/>
    <mergeCell ref="B19:D19"/>
    <mergeCell ref="M20:N20"/>
    <mergeCell ref="M21:N21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2013-01-22T09:32:18Z</dcterms:created>
  <dcterms:modified xsi:type="dcterms:W3CDTF">2013-01-22T09:32:46Z</dcterms:modified>
</cp:coreProperties>
</file>