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2.5น.23" sheetId="1" r:id="rId1"/>
  </sheets>
  <definedNames>
    <definedName name="_xlnm.Print_Area" localSheetId="0">'T-2.5น.23'!$A$1:$Z$21</definedName>
  </definedNames>
  <calcPr calcId="145621"/>
</workbook>
</file>

<file path=xl/calcChain.xml><?xml version="1.0" encoding="utf-8"?>
<calcChain xmlns="http://schemas.openxmlformats.org/spreadsheetml/2006/main">
  <c r="O15" i="1" l="1"/>
  <c r="N15" i="1"/>
  <c r="P14" i="1"/>
  <c r="O14" i="1"/>
  <c r="N14" i="1" s="1"/>
  <c r="M14" i="1"/>
  <c r="L14" i="1"/>
  <c r="K14" i="1"/>
  <c r="P13" i="1"/>
  <c r="O13" i="1"/>
  <c r="M13" i="1"/>
  <c r="L13" i="1"/>
  <c r="K13" i="1" s="1"/>
  <c r="P12" i="1"/>
  <c r="O12" i="1"/>
  <c r="N12" i="1"/>
  <c r="M12" i="1"/>
  <c r="K12" i="1" s="1"/>
  <c r="L12" i="1"/>
  <c r="P11" i="1"/>
  <c r="O11" i="1"/>
  <c r="N11" i="1" s="1"/>
  <c r="M11" i="1"/>
  <c r="L11" i="1"/>
  <c r="K11" i="1" s="1"/>
  <c r="P10" i="1"/>
  <c r="O10" i="1"/>
  <c r="N10" i="1" s="1"/>
  <c r="M10" i="1"/>
  <c r="L10" i="1"/>
  <c r="K10" i="1"/>
  <c r="P9" i="1"/>
  <c r="O9" i="1"/>
  <c r="N9" i="1" s="1"/>
  <c r="M9" i="1"/>
  <c r="L9" i="1"/>
  <c r="K9" i="1" s="1"/>
  <c r="N13" i="1" l="1"/>
</calcChain>
</file>

<file path=xl/sharedStrings.xml><?xml version="1.0" encoding="utf-8"?>
<sst xmlns="http://schemas.openxmlformats.org/spreadsheetml/2006/main" count="90" uniqueCount="42">
  <si>
    <t>ตาราง</t>
  </si>
  <si>
    <t>Table</t>
  </si>
  <si>
    <t xml:space="preserve">               (หน่วยเป็นพัน   In thousands)</t>
  </si>
  <si>
    <t>2556 (2013)</t>
  </si>
  <si>
    <t>2557 (2014)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</si>
  <si>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</si>
  <si>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</si>
  <si>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</si>
  <si>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</si>
  <si>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</si>
  <si>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</si>
  <si>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</si>
  <si>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</si>
  <si>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</si>
  <si>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</si>
  <si>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</si>
  <si>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</si>
  <si>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</si>
  <si>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</si>
  <si>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</si>
  <si>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</si>
  <si>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</si>
  <si>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</si>
  <si>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</si>
  <si>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</si>
  <si>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</si>
  <si>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</si>
  <si>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</si>
  <si>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</si>
  <si>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</si>
  <si>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</si>
  <si>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</si>
  <si>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</si>
  <si>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>-</t>
  </si>
  <si>
    <t xml:space="preserve"> Member of producers cooperatives</t>
  </si>
  <si>
    <t>ที่มา:</t>
  </si>
  <si>
    <t xml:space="preserve"> สำรวจภาวะการทำงานของประชากร พ.ศ. 2556 - 2557 ระดับจังหวัด  สำนักงานสถิติแห่งชาติ</t>
  </si>
  <si>
    <t>Source:</t>
  </si>
  <si>
    <t xml:space="preserve"> Labour Force Survey: 2013 - 2014, Provincial level,   National Statistical Office</t>
  </si>
  <si>
    <t>ประชากรอายุ 15 ปีขึ้นไปที่มีงานทำ จำแนกตามสถานภาพการทำงาน เป็นรายไตรมาส และเพศ พ.ศ. 2556 - 2557 :จังหวัดเพชรบูรณ์</t>
  </si>
  <si>
    <t>Employed Persons Aged 15 Years and Over by Work Status, Quarterly and Sex: 2013 - 2014  : Phetchabun Province</t>
  </si>
  <si>
    <t xml:space="preserve">รายงานสถิติจังหวัด พ.ศ.2556 PROVINCIAL STATISTICAL REPORT : 2013 : สำนักงานสถิติจังหวัดเพชรบูรณ์  Phetchabun Provincial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</si>
</sst>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quotePrefix="1" applyFont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/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87" fontId="6" fillId="0" borderId="7" xfId="0" applyNumberFormat="1" applyFont="1" applyBorder="1"/>
    <xf numFmtId="187" fontId="6" fillId="0" borderId="14" xfId="0" applyNumberFormat="1" applyFont="1" applyBorder="1"/>
    <xf numFmtId="187" fontId="6" fillId="0" borderId="12" xfId="0" applyNumberFormat="1" applyFont="1" applyBorder="1"/>
    <xf numFmtId="187" fontId="6" fillId="0" borderId="0" xfId="0" applyNumberFormat="1" applyFont="1"/>
    <xf numFmtId="187" fontId="6" fillId="0" borderId="11" xfId="0" applyNumberFormat="1" applyFont="1" applyBorder="1"/>
    <xf numFmtId="187" fontId="5" fillId="0" borderId="7" xfId="0" applyNumberFormat="1" applyFont="1" applyBorder="1"/>
    <xf numFmtId="187" fontId="5" fillId="0" borderId="14" xfId="0" applyNumberFormat="1" applyFont="1" applyBorder="1"/>
    <xf numFmtId="187" fontId="5" fillId="0" borderId="12" xfId="0" applyNumberFormat="1" applyFont="1" applyBorder="1"/>
    <xf numFmtId="187" fontId="5" fillId="0" borderId="0" xfId="0" applyNumberFormat="1" applyFont="1"/>
    <xf numFmtId="0" fontId="5" fillId="0" borderId="7" xfId="0" applyFont="1" applyBorder="1"/>
    <xf numFmtId="0" fontId="7" fillId="0" borderId="0" xfId="0" applyFont="1" applyBorder="1"/>
    <xf numFmtId="0" fontId="7" fillId="0" borderId="0" xfId="0" applyFont="1"/>
    <xf numFmtId="187" fontId="5" fillId="0" borderId="7" xfId="0" applyNumberFormat="1" applyFont="1" applyBorder="1" applyAlignment="1">
      <alignment horizontal="right"/>
    </xf>
    <xf numFmtId="187" fontId="5" fillId="0" borderId="14" xfId="0" applyNumberFormat="1" applyFont="1" applyBorder="1" applyAlignment="1">
      <alignment horizontal="right"/>
    </xf>
    <xf numFmtId="0" fontId="7" fillId="0" borderId="9" xfId="0" applyFont="1" applyBorder="1"/>
    <xf numFmtId="0" fontId="7" fillId="0" borderId="8" xfId="0" applyFont="1" applyBorder="1"/>
    <xf numFmtId="0" fontId="7" fillId="0" borderId="13" xfId="0" applyFont="1" applyBorder="1"/>
    <xf numFmtId="0" fontId="7" fillId="0" borderId="10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19050</xdr:rowOff>
    </xdr:from>
    <xdr:to>
      <xdr:col>25</xdr:col>
      <xdr:colOff>57150</xdr:colOff>
      <xdr:row>20</xdr:row>
      <xdr:rowOff>228600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10013156" y="19050"/>
          <a:ext cx="354807" cy="7186613"/>
          <a:chOff x="984" y="4"/>
          <a:chExt cx="39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4" y="161"/>
            <a:ext cx="39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78"/>
            <a:ext cx="2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5" y="337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24"/>
  <sheetViews>
    <sheetView showGridLines="0" tabSelected="1" topLeftCell="A16" zoomScale="80" zoomScaleNormal="80" workbookViewId="0">
      <selection activeCell="B21" sqref="B21"/>
    </sheetView>
  </sheetViews>
  <sheetFormatPr defaultRowHeight="21.75" x14ac:dyDescent="0.5"/>
  <cols>
    <col min="1" max="1" width="1.7109375" style="7" customWidth="1"/>
    <col min="2" max="2" width="6.140625" style="7" customWidth="1"/>
    <col min="3" max="3" width="4.140625" style="7" customWidth="1"/>
    <col min="4" max="4" width="1.85546875" style="7" customWidth="1"/>
    <col min="5" max="5" width="6.28515625" style="7" customWidth="1"/>
    <col min="6" max="6" width="5.7109375" style="7" customWidth="1"/>
    <col min="7" max="8" width="6.28515625" style="7" customWidth="1"/>
    <col min="9" max="9" width="5.7109375" style="7" customWidth="1"/>
    <col min="10" max="11" width="6.28515625" style="7" customWidth="1"/>
    <col min="12" max="12" width="5.7109375" style="7" customWidth="1"/>
    <col min="13" max="14" width="6.28515625" style="7" customWidth="1"/>
    <col min="15" max="15" width="5.7109375" style="7" customWidth="1"/>
    <col min="16" max="17" width="6.28515625" style="7" customWidth="1"/>
    <col min="18" max="18" width="5.7109375" style="7" customWidth="1"/>
    <col min="19" max="20" width="6.28515625" style="7" customWidth="1"/>
    <col min="21" max="21" width="5.7109375" style="7" customWidth="1"/>
    <col min="22" max="22" width="6.28515625" style="7" customWidth="1"/>
    <col min="23" max="23" width="2" style="7" customWidth="1"/>
    <col min="24" max="24" width="25.140625" style="7" customWidth="1"/>
    <col min="25" max="25" width="4.42578125" style="6" customWidth="1"/>
    <col min="26" max="26" width="5.7109375" style="7" customWidth="1"/>
    <col min="27" max="27" width="4.140625" style="7" customWidth="1"/>
    <col min="28" max="28" width="5.42578125" style="7" customWidth="1"/>
    <col min="29" max="16384" width="9.140625" style="7"/>
  </cols>
  <sheetData>
    <row r="1" spans="1:25" s="1" customFormat="1" x14ac:dyDescent="0.5">
      <c r="B1" s="1" t="s">
        <v>0</v>
      </c>
      <c r="C1" s="2">
        <v>2.5</v>
      </c>
      <c r="D1" s="1" t="s">
        <v>39</v>
      </c>
      <c r="Y1" s="3"/>
    </row>
    <row r="2" spans="1:25" s="4" customFormat="1" x14ac:dyDescent="0.5">
      <c r="B2" s="1" t="s">
        <v>1</v>
      </c>
      <c r="C2" s="2">
        <v>2.5</v>
      </c>
      <c r="D2" s="1" t="s">
        <v>40</v>
      </c>
      <c r="Y2" s="5"/>
    </row>
    <row r="3" spans="1:25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W3" s="8" t="s">
        <v>2</v>
      </c>
    </row>
    <row r="4" spans="1:25" ht="21.75" customHeight="1" x14ac:dyDescent="0.5">
      <c r="A4" s="9"/>
      <c r="B4" s="9"/>
      <c r="C4" s="9"/>
      <c r="D4" s="9"/>
      <c r="E4" s="51" t="s">
        <v>3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3"/>
      <c r="Q4" s="52" t="s">
        <v>4</v>
      </c>
      <c r="R4" s="52"/>
      <c r="S4" s="52"/>
      <c r="T4" s="52"/>
      <c r="U4" s="52"/>
      <c r="V4" s="53"/>
      <c r="W4" s="10"/>
      <c r="X4" s="9"/>
    </row>
    <row r="5" spans="1:25" s="12" customFormat="1" ht="22.5" customHeight="1" x14ac:dyDescent="0.45">
      <c r="A5" s="45" t="s">
        <v>5</v>
      </c>
      <c r="B5" s="45"/>
      <c r="C5" s="45"/>
      <c r="D5" s="45"/>
      <c r="E5" s="54" t="s">
        <v>6</v>
      </c>
      <c r="F5" s="55"/>
      <c r="G5" s="56"/>
      <c r="H5" s="54" t="s">
        <v>7</v>
      </c>
      <c r="I5" s="55"/>
      <c r="J5" s="56"/>
      <c r="K5" s="54" t="s">
        <v>8</v>
      </c>
      <c r="L5" s="55"/>
      <c r="M5" s="56"/>
      <c r="N5" s="54" t="s">
        <v>9</v>
      </c>
      <c r="O5" s="55"/>
      <c r="P5" s="56"/>
      <c r="Q5" s="54" t="s">
        <v>6</v>
      </c>
      <c r="R5" s="55"/>
      <c r="S5" s="56"/>
      <c r="T5" s="54" t="s">
        <v>7</v>
      </c>
      <c r="U5" s="55"/>
      <c r="V5" s="56"/>
      <c r="W5" s="44" t="s">
        <v>10</v>
      </c>
      <c r="X5" s="45"/>
      <c r="Y5" s="11"/>
    </row>
    <row r="6" spans="1:25" s="12" customFormat="1" ht="22.5" customHeight="1" x14ac:dyDescent="0.45">
      <c r="A6" s="45"/>
      <c r="B6" s="45"/>
      <c r="C6" s="45"/>
      <c r="D6" s="45"/>
      <c r="E6" s="48" t="s">
        <v>11</v>
      </c>
      <c r="F6" s="49"/>
      <c r="G6" s="50"/>
      <c r="H6" s="48" t="s">
        <v>12</v>
      </c>
      <c r="I6" s="49"/>
      <c r="J6" s="50"/>
      <c r="K6" s="48" t="s">
        <v>13</v>
      </c>
      <c r="L6" s="49"/>
      <c r="M6" s="50"/>
      <c r="N6" s="48" t="s">
        <v>14</v>
      </c>
      <c r="O6" s="49"/>
      <c r="P6" s="50"/>
      <c r="Q6" s="48" t="s">
        <v>11</v>
      </c>
      <c r="R6" s="49"/>
      <c r="S6" s="50"/>
      <c r="T6" s="48" t="s">
        <v>12</v>
      </c>
      <c r="U6" s="49"/>
      <c r="V6" s="50"/>
      <c r="W6" s="44"/>
      <c r="X6" s="45"/>
      <c r="Y6" s="11"/>
    </row>
    <row r="7" spans="1:25" s="12" customFormat="1" ht="22.5" customHeight="1" x14ac:dyDescent="0.45">
      <c r="A7" s="45"/>
      <c r="B7" s="45"/>
      <c r="C7" s="45"/>
      <c r="D7" s="45"/>
      <c r="E7" s="13" t="s">
        <v>15</v>
      </c>
      <c r="F7" s="14" t="s">
        <v>16</v>
      </c>
      <c r="G7" s="15" t="s">
        <v>17</v>
      </c>
      <c r="H7" s="16" t="s">
        <v>15</v>
      </c>
      <c r="I7" s="14" t="s">
        <v>16</v>
      </c>
      <c r="J7" s="15" t="s">
        <v>17</v>
      </c>
      <c r="K7" s="13" t="s">
        <v>15</v>
      </c>
      <c r="L7" s="14" t="s">
        <v>16</v>
      </c>
      <c r="M7" s="15" t="s">
        <v>17</v>
      </c>
      <c r="N7" s="13" t="s">
        <v>15</v>
      </c>
      <c r="O7" s="14" t="s">
        <v>16</v>
      </c>
      <c r="P7" s="15" t="s">
        <v>17</v>
      </c>
      <c r="Q7" s="13" t="s">
        <v>15</v>
      </c>
      <c r="R7" s="14" t="s">
        <v>16</v>
      </c>
      <c r="S7" s="15" t="s">
        <v>17</v>
      </c>
      <c r="T7" s="16" t="s">
        <v>15</v>
      </c>
      <c r="U7" s="14" t="s">
        <v>16</v>
      </c>
      <c r="V7" s="15" t="s">
        <v>17</v>
      </c>
      <c r="W7" s="44"/>
      <c r="X7" s="45"/>
      <c r="Y7" s="11"/>
    </row>
    <row r="8" spans="1:25" s="12" customFormat="1" ht="22.5" customHeight="1" x14ac:dyDescent="0.45">
      <c r="A8" s="47"/>
      <c r="B8" s="47"/>
      <c r="C8" s="47"/>
      <c r="D8" s="47"/>
      <c r="E8" s="17" t="s">
        <v>18</v>
      </c>
      <c r="F8" s="18" t="s">
        <v>19</v>
      </c>
      <c r="G8" s="19" t="s">
        <v>20</v>
      </c>
      <c r="H8" s="20" t="s">
        <v>18</v>
      </c>
      <c r="I8" s="18" t="s">
        <v>19</v>
      </c>
      <c r="J8" s="19" t="s">
        <v>20</v>
      </c>
      <c r="K8" s="17" t="s">
        <v>18</v>
      </c>
      <c r="L8" s="18" t="s">
        <v>19</v>
      </c>
      <c r="M8" s="19" t="s">
        <v>20</v>
      </c>
      <c r="N8" s="17" t="s">
        <v>18</v>
      </c>
      <c r="O8" s="18" t="s">
        <v>19</v>
      </c>
      <c r="P8" s="19" t="s">
        <v>20</v>
      </c>
      <c r="Q8" s="17" t="s">
        <v>18</v>
      </c>
      <c r="R8" s="18" t="s">
        <v>19</v>
      </c>
      <c r="S8" s="19" t="s">
        <v>20</v>
      </c>
      <c r="T8" s="20" t="s">
        <v>18</v>
      </c>
      <c r="U8" s="18" t="s">
        <v>19</v>
      </c>
      <c r="V8" s="19" t="s">
        <v>20</v>
      </c>
      <c r="W8" s="46"/>
      <c r="X8" s="47"/>
      <c r="Y8" s="11"/>
    </row>
    <row r="9" spans="1:25" s="4" customFormat="1" ht="42.75" customHeight="1" x14ac:dyDescent="0.45">
      <c r="A9" s="41" t="s">
        <v>21</v>
      </c>
      <c r="B9" s="41"/>
      <c r="C9" s="41"/>
      <c r="D9" s="42"/>
      <c r="E9" s="21">
        <v>603.79999999999995</v>
      </c>
      <c r="F9" s="22">
        <v>339</v>
      </c>
      <c r="G9" s="23">
        <v>264.7</v>
      </c>
      <c r="H9" s="24">
        <v>608.14200000000005</v>
      </c>
      <c r="I9" s="22">
        <v>341.11399999999998</v>
      </c>
      <c r="J9" s="24">
        <v>267.02800000000002</v>
      </c>
      <c r="K9" s="21">
        <f t="shared" ref="K9:K14" si="0">L9+M9</f>
        <v>600.48500000000001</v>
      </c>
      <c r="L9" s="22">
        <f>338185/1000</f>
        <v>338.185</v>
      </c>
      <c r="M9" s="23">
        <f>262300/1000</f>
        <v>262.3</v>
      </c>
      <c r="N9" s="25">
        <f t="shared" ref="N9:N14" si="1">O9+P9</f>
        <v>586.87099999999998</v>
      </c>
      <c r="O9" s="25">
        <f>331277/1000</f>
        <v>331.27699999999999</v>
      </c>
      <c r="P9" s="25">
        <f>255594/1000</f>
        <v>255.59399999999999</v>
      </c>
      <c r="Q9" s="25">
        <v>501.37099999999998</v>
      </c>
      <c r="R9" s="25">
        <v>285.47899999999998</v>
      </c>
      <c r="S9" s="25">
        <v>215.89099999999999</v>
      </c>
      <c r="T9" s="25">
        <v>502.39299999999997</v>
      </c>
      <c r="U9" s="22">
        <v>281.64</v>
      </c>
      <c r="V9" s="24">
        <v>220.75299999999999</v>
      </c>
      <c r="W9" s="43" t="s">
        <v>18</v>
      </c>
      <c r="X9" s="41"/>
      <c r="Y9" s="5"/>
    </row>
    <row r="10" spans="1:25" s="32" customFormat="1" ht="42" customHeight="1" x14ac:dyDescent="0.45">
      <c r="A10" s="12" t="s">
        <v>22</v>
      </c>
      <c r="B10" s="12"/>
      <c r="C10" s="12"/>
      <c r="D10" s="12"/>
      <c r="E10" s="26">
        <v>5.2</v>
      </c>
      <c r="F10" s="27">
        <v>4.5999999999999996</v>
      </c>
      <c r="G10" s="28">
        <v>0.6</v>
      </c>
      <c r="H10" s="29">
        <v>4.4649999999999999</v>
      </c>
      <c r="I10" s="27">
        <v>2.6880000000000002</v>
      </c>
      <c r="J10" s="29">
        <v>1.7769999999999999</v>
      </c>
      <c r="K10" s="27">
        <f t="shared" si="0"/>
        <v>5.5910000000000002</v>
      </c>
      <c r="L10" s="29">
        <f>4396/1000</f>
        <v>4.3959999999999999</v>
      </c>
      <c r="M10" s="27">
        <f>1195/1000</f>
        <v>1.1950000000000001</v>
      </c>
      <c r="N10" s="27">
        <f t="shared" si="1"/>
        <v>4.3950000000000005</v>
      </c>
      <c r="O10" s="27">
        <f>3757/1000</f>
        <v>3.7570000000000001</v>
      </c>
      <c r="P10" s="27">
        <f>638/1000</f>
        <v>0.63800000000000001</v>
      </c>
      <c r="Q10" s="27">
        <v>4.5940000000000003</v>
      </c>
      <c r="R10" s="27">
        <v>3.5640000000000001</v>
      </c>
      <c r="S10" s="27">
        <v>1.03</v>
      </c>
      <c r="T10" s="27">
        <v>2.8</v>
      </c>
      <c r="U10" s="27">
        <v>2.1909999999999998</v>
      </c>
      <c r="V10" s="29">
        <v>0.60899999999999999</v>
      </c>
      <c r="W10" s="30" t="s">
        <v>23</v>
      </c>
      <c r="X10" s="12"/>
      <c r="Y10" s="31"/>
    </row>
    <row r="11" spans="1:25" s="32" customFormat="1" ht="42" customHeight="1" x14ac:dyDescent="0.45">
      <c r="A11" s="12" t="s">
        <v>24</v>
      </c>
      <c r="B11" s="12"/>
      <c r="C11" s="12"/>
      <c r="D11" s="12"/>
      <c r="E11" s="26">
        <v>54.1</v>
      </c>
      <c r="F11" s="27">
        <v>32.5</v>
      </c>
      <c r="G11" s="28">
        <v>21.6</v>
      </c>
      <c r="H11" s="29">
        <v>50.851999999999997</v>
      </c>
      <c r="I11" s="27">
        <v>30.077000000000002</v>
      </c>
      <c r="J11" s="29">
        <v>20.774000000000001</v>
      </c>
      <c r="K11" s="27">
        <f t="shared" si="0"/>
        <v>41.825000000000003</v>
      </c>
      <c r="L11" s="29">
        <f>22792/1000</f>
        <v>22.792000000000002</v>
      </c>
      <c r="M11" s="27">
        <f>19033/1000</f>
        <v>19.033000000000001</v>
      </c>
      <c r="N11" s="27">
        <f t="shared" si="1"/>
        <v>41.537999999999997</v>
      </c>
      <c r="O11" s="27">
        <f>24619/1000</f>
        <v>24.619</v>
      </c>
      <c r="P11" s="27">
        <f>16919/1000</f>
        <v>16.919</v>
      </c>
      <c r="Q11" s="27">
        <v>35.277000000000001</v>
      </c>
      <c r="R11" s="27">
        <v>20.890999999999998</v>
      </c>
      <c r="S11" s="27">
        <v>14.387</v>
      </c>
      <c r="T11" s="27">
        <v>35.256</v>
      </c>
      <c r="U11" s="27">
        <v>18.187000000000001</v>
      </c>
      <c r="V11" s="29">
        <v>17.068999999999999</v>
      </c>
      <c r="W11" s="30" t="s">
        <v>25</v>
      </c>
      <c r="X11" s="12"/>
      <c r="Y11" s="31"/>
    </row>
    <row r="12" spans="1:25" s="32" customFormat="1" ht="42" customHeight="1" x14ac:dyDescent="0.45">
      <c r="A12" s="12" t="s">
        <v>26</v>
      </c>
      <c r="B12" s="12"/>
      <c r="C12" s="12"/>
      <c r="D12" s="12"/>
      <c r="E12" s="26">
        <v>202.8</v>
      </c>
      <c r="F12" s="27">
        <v>113.4</v>
      </c>
      <c r="G12" s="28">
        <v>89.3</v>
      </c>
      <c r="H12" s="29">
        <v>167.21700000000001</v>
      </c>
      <c r="I12" s="27">
        <v>96.245999999999995</v>
      </c>
      <c r="J12" s="29">
        <v>70.97</v>
      </c>
      <c r="K12" s="27">
        <f t="shared" si="0"/>
        <v>123.754</v>
      </c>
      <c r="L12" s="29">
        <f>71724/1000</f>
        <v>71.724000000000004</v>
      </c>
      <c r="M12" s="27">
        <f>52030/1000</f>
        <v>52.03</v>
      </c>
      <c r="N12" s="27">
        <f t="shared" si="1"/>
        <v>151.185</v>
      </c>
      <c r="O12" s="27">
        <f>86265/1000</f>
        <v>86.265000000000001</v>
      </c>
      <c r="P12" s="27">
        <f>64920/1000</f>
        <v>64.92</v>
      </c>
      <c r="Q12" s="27">
        <v>117.17</v>
      </c>
      <c r="R12" s="27">
        <v>72.015000000000001</v>
      </c>
      <c r="S12" s="27">
        <v>45.155000000000001</v>
      </c>
      <c r="T12" s="27">
        <v>113.404</v>
      </c>
      <c r="U12" s="27">
        <v>68.167000000000002</v>
      </c>
      <c r="V12" s="29">
        <v>45.237000000000002</v>
      </c>
      <c r="W12" s="30" t="s">
        <v>27</v>
      </c>
      <c r="X12" s="12"/>
      <c r="Y12" s="31"/>
    </row>
    <row r="13" spans="1:25" s="32" customFormat="1" ht="42" customHeight="1" x14ac:dyDescent="0.45">
      <c r="A13" s="12" t="s">
        <v>28</v>
      </c>
      <c r="B13" s="12"/>
      <c r="C13" s="12"/>
      <c r="D13" s="12"/>
      <c r="E13" s="26">
        <v>176.4</v>
      </c>
      <c r="F13" s="27">
        <v>126.2</v>
      </c>
      <c r="G13" s="28">
        <v>50.2</v>
      </c>
      <c r="H13" s="29">
        <v>196.63200000000001</v>
      </c>
      <c r="I13" s="27">
        <v>130.08099999999999</v>
      </c>
      <c r="J13" s="29">
        <v>66.55</v>
      </c>
      <c r="K13" s="27">
        <f t="shared" si="0"/>
        <v>226.72</v>
      </c>
      <c r="L13" s="29">
        <f>150285/1000</f>
        <v>150.285</v>
      </c>
      <c r="M13" s="27">
        <f>76435/1000</f>
        <v>76.435000000000002</v>
      </c>
      <c r="N13" s="27">
        <f t="shared" si="1"/>
        <v>210.09399999999999</v>
      </c>
      <c r="O13" s="27">
        <f>145654/1000</f>
        <v>145.654</v>
      </c>
      <c r="P13" s="27">
        <f>64440/1000</f>
        <v>64.44</v>
      </c>
      <c r="Q13" s="27">
        <v>187.084</v>
      </c>
      <c r="R13" s="27">
        <v>134.58199999999999</v>
      </c>
      <c r="S13" s="27">
        <v>52.502000000000002</v>
      </c>
      <c r="T13" s="27">
        <v>184.91399999999999</v>
      </c>
      <c r="U13" s="27">
        <v>130.785</v>
      </c>
      <c r="V13" s="29">
        <v>54.128999999999998</v>
      </c>
      <c r="W13" s="30" t="s">
        <v>29</v>
      </c>
      <c r="X13" s="12"/>
      <c r="Y13" s="31"/>
    </row>
    <row r="14" spans="1:25" s="32" customFormat="1" ht="42" customHeight="1" x14ac:dyDescent="0.45">
      <c r="A14" s="12" t="s">
        <v>30</v>
      </c>
      <c r="B14" s="12"/>
      <c r="C14" s="12"/>
      <c r="D14" s="12"/>
      <c r="E14" s="26">
        <v>165.3</v>
      </c>
      <c r="F14" s="27">
        <v>62.3</v>
      </c>
      <c r="G14" s="28">
        <v>103</v>
      </c>
      <c r="H14" s="29">
        <v>188.977</v>
      </c>
      <c r="I14" s="27">
        <v>82.021000000000001</v>
      </c>
      <c r="J14" s="29">
        <v>106.956</v>
      </c>
      <c r="K14" s="27">
        <f t="shared" si="0"/>
        <v>202.59399999999999</v>
      </c>
      <c r="L14" s="29">
        <f>88988/1000</f>
        <v>88.988</v>
      </c>
      <c r="M14" s="27">
        <f>113606/1000</f>
        <v>113.60599999999999</v>
      </c>
      <c r="N14" s="27">
        <f t="shared" si="1"/>
        <v>179.52</v>
      </c>
      <c r="O14" s="27">
        <f>70843/1000</f>
        <v>70.843000000000004</v>
      </c>
      <c r="P14" s="27">
        <f>108677/1000</f>
        <v>108.67700000000001</v>
      </c>
      <c r="Q14" s="27">
        <v>157.24600000000001</v>
      </c>
      <c r="R14" s="27">
        <v>54.427999999999997</v>
      </c>
      <c r="S14" s="27">
        <v>102.818</v>
      </c>
      <c r="T14" s="27">
        <v>165.92699999999999</v>
      </c>
      <c r="U14" s="27">
        <v>62.308999999999997</v>
      </c>
      <c r="V14" s="29">
        <v>103.617</v>
      </c>
      <c r="W14" s="30" t="s">
        <v>31</v>
      </c>
      <c r="X14" s="12"/>
      <c r="Y14" s="31"/>
    </row>
    <row r="15" spans="1:25" s="32" customFormat="1" ht="42" customHeight="1" x14ac:dyDescent="0.45">
      <c r="A15" s="12" t="s">
        <v>32</v>
      </c>
      <c r="B15" s="12"/>
      <c r="C15" s="12"/>
      <c r="D15" s="12"/>
      <c r="E15" s="33" t="s">
        <v>33</v>
      </c>
      <c r="F15" s="33" t="s">
        <v>33</v>
      </c>
      <c r="G15" s="33" t="s">
        <v>33</v>
      </c>
      <c r="H15" s="33" t="s">
        <v>33</v>
      </c>
      <c r="I15" s="33" t="s">
        <v>33</v>
      </c>
      <c r="J15" s="33" t="s">
        <v>33</v>
      </c>
      <c r="K15" s="33" t="s">
        <v>33</v>
      </c>
      <c r="L15" s="33" t="s">
        <v>33</v>
      </c>
      <c r="M15" s="33" t="s">
        <v>33</v>
      </c>
      <c r="N15" s="33">
        <f>139/1000</f>
        <v>0.13900000000000001</v>
      </c>
      <c r="O15" s="33">
        <f>139/1000</f>
        <v>0.13900000000000001</v>
      </c>
      <c r="P15" s="33" t="s">
        <v>33</v>
      </c>
      <c r="Q15" s="34" t="s">
        <v>33</v>
      </c>
      <c r="R15" s="34" t="s">
        <v>33</v>
      </c>
      <c r="S15" s="34" t="s">
        <v>33</v>
      </c>
      <c r="T15" s="34">
        <v>9.1999999999999998E-2</v>
      </c>
      <c r="U15" s="33" t="s">
        <v>33</v>
      </c>
      <c r="V15" s="33">
        <v>9.1999999999999998E-2</v>
      </c>
      <c r="W15" s="30" t="s">
        <v>34</v>
      </c>
      <c r="X15" s="12"/>
      <c r="Y15" s="31"/>
    </row>
    <row r="16" spans="1:25" s="32" customFormat="1" ht="12" customHeight="1" x14ac:dyDescent="0.45">
      <c r="A16" s="35"/>
      <c r="B16" s="35"/>
      <c r="C16" s="35"/>
      <c r="D16" s="35"/>
      <c r="E16" s="36"/>
      <c r="F16" s="37"/>
      <c r="G16" s="38"/>
      <c r="H16" s="35"/>
      <c r="I16" s="37"/>
      <c r="J16" s="35"/>
      <c r="K16" s="37"/>
      <c r="L16" s="35"/>
      <c r="M16" s="37"/>
      <c r="N16" s="37"/>
      <c r="O16" s="37"/>
      <c r="P16" s="37"/>
      <c r="Q16" s="37"/>
      <c r="R16" s="37"/>
      <c r="S16" s="37"/>
      <c r="T16" s="37"/>
      <c r="U16" s="37"/>
      <c r="V16" s="38"/>
      <c r="W16" s="36"/>
      <c r="X16" s="35"/>
      <c r="Y16" s="31"/>
    </row>
    <row r="17" spans="2:25" s="32" customFormat="1" ht="6" customHeight="1" x14ac:dyDescent="0.45">
      <c r="V17" s="31"/>
      <c r="W17" s="31"/>
      <c r="Y17" s="31"/>
    </row>
    <row r="18" spans="2:25" s="32" customFormat="1" ht="19.5" customHeight="1" x14ac:dyDescent="0.45">
      <c r="B18" s="32" t="s">
        <v>35</v>
      </c>
      <c r="C18" s="32" t="s">
        <v>36</v>
      </c>
      <c r="V18" s="31"/>
      <c r="W18" s="31"/>
      <c r="Y18" s="31"/>
    </row>
    <row r="19" spans="2:25" s="32" customFormat="1" ht="19.5" customHeight="1" x14ac:dyDescent="0.45">
      <c r="B19" s="32" t="s">
        <v>37</v>
      </c>
      <c r="C19" s="32" t="s">
        <v>38</v>
      </c>
      <c r="V19" s="31"/>
      <c r="W19" s="31"/>
      <c r="Y19" s="31"/>
    </row>
    <row r="20" spans="2:25" s="12" customFormat="1" ht="19.5" customHeight="1" x14ac:dyDescent="0.45">
      <c r="B20" s="40" t="s">
        <v>41</v>
      </c>
      <c r="C20" s="40"/>
    </row>
    <row r="21" spans="2:25" s="12" customFormat="1" ht="19.5" customHeight="1" x14ac:dyDescent="0.45">
      <c r="B21" s="39"/>
      <c r="C21" s="40"/>
    </row>
    <row r="22" spans="2:25" s="32" customFormat="1" ht="19.5" x14ac:dyDescent="0.45">
      <c r="Y22" s="31"/>
    </row>
    <row r="23" spans="2:25" s="12" customFormat="1" ht="18.75" x14ac:dyDescent="0.45">
      <c r="Y23" s="11"/>
    </row>
    <row r="24" spans="2:25" s="12" customFormat="1" ht="18.75" x14ac:dyDescent="0.45">
      <c r="Y24" s="11"/>
    </row>
  </sheetData>
  <mergeCells count="18">
    <mergeCell ref="E4:P4"/>
    <mergeCell ref="Q4:V4"/>
    <mergeCell ref="A5:D8"/>
    <mergeCell ref="E5:G5"/>
    <mergeCell ref="H5:J5"/>
    <mergeCell ref="K5:M5"/>
    <mergeCell ref="N5:P5"/>
    <mergeCell ref="Q5:S5"/>
    <mergeCell ref="T5:V5"/>
    <mergeCell ref="A9:D9"/>
    <mergeCell ref="W9:X9"/>
    <mergeCell ref="W5:X8"/>
    <mergeCell ref="E6:G6"/>
    <mergeCell ref="H6:J6"/>
    <mergeCell ref="K6:M6"/>
    <mergeCell ref="N6:P6"/>
    <mergeCell ref="Q6:S6"/>
    <mergeCell ref="T6:V6"/>
  </mergeCells>
  <pageMargins left="0.55118110236220474" right="0.19685039370078741" top="0.78740157480314965" bottom="0.42" header="0.51181102362204722" footer="0.38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T-2.5น.23</vt:lpstr>
      <vt:lpstr>'T-2.5น.23'!Print_Area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2015-02-18T07:05:05Z</dcterms:created>
  <dcterms:modified xsi:type="dcterms:W3CDTF">2015-02-19T06:45:08Z</dcterms:modified>
</cp:coreProperties>
</file>