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1 (2)" sheetId="1" r:id="rId1"/>
  </sheets>
  <calcPr calcId="125725"/>
</workbook>
</file>

<file path=xl/calcChain.xml><?xml version="1.0" encoding="utf-8"?>
<calcChain xmlns="http://schemas.openxmlformats.org/spreadsheetml/2006/main">
  <c r="N25" i="1"/>
  <c r="M25"/>
  <c r="L25"/>
  <c r="K25"/>
  <c r="J25"/>
  <c r="N24"/>
  <c r="M24"/>
  <c r="L24"/>
  <c r="K24"/>
  <c r="J24"/>
  <c r="N23"/>
  <c r="M23"/>
  <c r="L23"/>
  <c r="K23"/>
  <c r="J23"/>
  <c r="N22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N18"/>
  <c r="M18"/>
  <c r="L18"/>
  <c r="K18"/>
  <c r="J18"/>
  <c r="N17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M9"/>
  <c r="L9"/>
  <c r="K9"/>
  <c r="J9"/>
</calcChain>
</file>

<file path=xl/sharedStrings.xml><?xml version="1.0" encoding="utf-8"?>
<sst xmlns="http://schemas.openxmlformats.org/spreadsheetml/2006/main" count="60" uniqueCount="56">
  <si>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</si>
  <si>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2550 - 2554</t>
  </si>
  <si>
    <t>TABLE</t>
  </si>
  <si>
    <t>NUMBER OF POPULATION FROM REGISTRATION RECORD, PERCENT CHANGE AND DENSITY BY DISTRICT: 2007 - 2011</t>
  </si>
  <si>
    <t>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</si>
  <si>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</si>
  <si>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</si>
  <si>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</si>
  <si>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</si>
  <si>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</si>
  <si>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</si>
  <si>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</si>
  <si>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</si>
  <si>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</si>
  <si>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 xml:space="preserve"> (2007)</t>
  </si>
  <si>
    <t>(2008)</t>
  </si>
  <si>
    <t xml:space="preserve"> (2009)</t>
  </si>
  <si>
    <t>(2010)</t>
  </si>
  <si>
    <t>(2011)</t>
  </si>
  <si>
    <t>(Per sq. km.)</t>
  </si>
  <si>
    <t>รวมยอด</t>
  </si>
  <si>
    <t>Total</t>
  </si>
  <si>
    <t>เมืองชัยภูมิ</t>
  </si>
  <si>
    <t xml:space="preserve">  Muang Chaiyaphum</t>
  </si>
  <si>
    <t>บ้านเขว้า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</si>
  <si>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</si>
  <si>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</si>
  <si>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</si>
  <si>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</si>
  <si>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</si>
  <si>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</si>
  <si>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</si>
  <si>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</si>
  <si>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</si>
  <si>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</si>
  <si>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</si>
  <si>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</si>
  <si>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</si>
  <si>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</si>
  <si>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</si>
  <si>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</si>
  <si>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</si>
  <si>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</si>
  <si>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</si>
  <si>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</si>
  <si>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</si>
  <si>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</si>
  <si>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</si>
  <si>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</si>
  <si>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</si>
  <si>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</si>
  <si>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</si>
  <si>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</si>
  <si>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 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</si>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</sst>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__"/>
    <numFmt numFmtId="188" formatCode="0.00__________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5" xfId="0" applyNumberFormat="1" applyFont="1" applyBorder="1"/>
    <xf numFmtId="187" fontId="4" fillId="0" borderId="9" xfId="0" applyNumberFormat="1" applyFont="1" applyBorder="1"/>
    <xf numFmtId="187" fontId="4" fillId="0" borderId="0" xfId="0" applyNumberFormat="1" applyFont="1" applyBorder="1"/>
    <xf numFmtId="41" fontId="5" fillId="0" borderId="1" xfId="0" applyNumberFormat="1" applyFont="1" applyBorder="1"/>
    <xf numFmtId="2" fontId="4" fillId="0" borderId="9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88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187" fontId="2" fillId="0" borderId="5" xfId="0" applyNumberFormat="1" applyFont="1" applyBorder="1"/>
    <xf numFmtId="187" fontId="2" fillId="0" borderId="9" xfId="0" applyNumberFormat="1" applyFont="1" applyBorder="1"/>
    <xf numFmtId="187" fontId="2" fillId="0" borderId="0" xfId="0" applyNumberFormat="1" applyFont="1" applyBorder="1"/>
    <xf numFmtId="41" fontId="2" fillId="0" borderId="0" xfId="0" applyNumberFormat="1" applyFont="1" applyBorder="1"/>
    <xf numFmtId="2" fontId="2" fillId="0" borderId="9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0" xfId="0" applyFont="1" applyBorder="1"/>
    <xf numFmtId="0" fontId="7" fillId="0" borderId="7" xfId="0" applyFont="1" applyBorder="1"/>
    <xf numFmtId="2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1:P51"/>
  <sheetViews>
    <sheetView showGridLines="0" tabSelected="1" zoomScaleNormal="100" workbookViewId="0">
      <selection activeCell="E5" sqref="E5:I5"/>
    </sheetView>
  </sheetViews>
  <sheetFormatPr defaultRowHeight="18.75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4.28515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" style="4" customWidth="1"/>
    <col min="19" max="16384" width="9.140625" style="4"/>
  </cols>
  <sheetData>
    <row r="1" spans="1:16" s="1" customFormat="1">
      <c r="B1" s="1" t="s">
        <v>0</v>
      </c>
      <c r="C1" s="2">
        <v>1.1000000000000001</v>
      </c>
      <c r="D1" s="1" t="s">
        <v>1</v>
      </c>
    </row>
    <row r="2" spans="1:16" s="1" customFormat="1">
      <c r="B2" s="1" t="s">
        <v>2</v>
      </c>
      <c r="C2" s="2">
        <v>1.1000000000000001</v>
      </c>
      <c r="D2" s="1" t="s">
        <v>3</v>
      </c>
    </row>
    <row r="3" spans="1:16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2" customFormat="1" ht="18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7" t="s">
        <v>6</v>
      </c>
      <c r="K4" s="8"/>
      <c r="L4" s="8"/>
      <c r="M4" s="9"/>
      <c r="N4" s="10" t="s">
        <v>7</v>
      </c>
      <c r="O4" s="11" t="s">
        <v>8</v>
      </c>
      <c r="P4" s="11"/>
    </row>
    <row r="5" spans="1:16" s="12" customFormat="1" ht="18" customHeight="1">
      <c r="A5" s="13"/>
      <c r="B5" s="13"/>
      <c r="C5" s="13"/>
      <c r="D5" s="14"/>
      <c r="E5" s="15" t="s">
        <v>9</v>
      </c>
      <c r="F5" s="16"/>
      <c r="G5" s="16"/>
      <c r="H5" s="16"/>
      <c r="I5" s="16"/>
      <c r="J5" s="15" t="s">
        <v>10</v>
      </c>
      <c r="K5" s="16"/>
      <c r="L5" s="16"/>
      <c r="M5" s="17"/>
      <c r="N5" s="18" t="s">
        <v>11</v>
      </c>
      <c r="O5" s="19"/>
      <c r="P5" s="19"/>
    </row>
    <row r="6" spans="1:16" s="12" customFormat="1" ht="18" customHeight="1">
      <c r="A6" s="13"/>
      <c r="B6" s="13"/>
      <c r="C6" s="13"/>
      <c r="D6" s="14"/>
      <c r="E6" s="20"/>
      <c r="F6" s="21"/>
      <c r="G6" s="21"/>
      <c r="H6" s="21"/>
      <c r="I6" s="21"/>
      <c r="J6" s="20"/>
      <c r="K6" s="21"/>
      <c r="L6" s="21"/>
      <c r="M6" s="22"/>
      <c r="N6" s="23" t="s">
        <v>12</v>
      </c>
      <c r="O6" s="19"/>
      <c r="P6" s="19"/>
    </row>
    <row r="7" spans="1:16" s="12" customFormat="1" ht="18" customHeight="1">
      <c r="A7" s="13"/>
      <c r="B7" s="13"/>
      <c r="C7" s="13"/>
      <c r="D7" s="14"/>
      <c r="E7" s="24">
        <v>2550</v>
      </c>
      <c r="F7" s="25">
        <v>2551</v>
      </c>
      <c r="G7" s="26">
        <v>2552</v>
      </c>
      <c r="H7" s="25">
        <v>2553</v>
      </c>
      <c r="I7" s="26">
        <v>2554</v>
      </c>
      <c r="J7" s="25">
        <v>2551</v>
      </c>
      <c r="K7" s="26">
        <v>2552</v>
      </c>
      <c r="L7" s="25">
        <v>2553</v>
      </c>
      <c r="M7" s="25">
        <v>2554</v>
      </c>
      <c r="N7" s="18" t="s">
        <v>13</v>
      </c>
      <c r="O7" s="27"/>
      <c r="P7" s="19"/>
    </row>
    <row r="8" spans="1:16" s="12" customFormat="1" ht="18" customHeight="1">
      <c r="A8" s="28"/>
      <c r="B8" s="28"/>
      <c r="C8" s="28"/>
      <c r="D8" s="29"/>
      <c r="E8" s="30" t="s">
        <v>14</v>
      </c>
      <c r="F8" s="31" t="s">
        <v>15</v>
      </c>
      <c r="G8" s="32" t="s">
        <v>16</v>
      </c>
      <c r="H8" s="31" t="s">
        <v>17</v>
      </c>
      <c r="I8" s="32" t="s">
        <v>18</v>
      </c>
      <c r="J8" s="31" t="s">
        <v>15</v>
      </c>
      <c r="K8" s="32" t="s">
        <v>16</v>
      </c>
      <c r="L8" s="31" t="s">
        <v>17</v>
      </c>
      <c r="M8" s="31" t="s">
        <v>18</v>
      </c>
      <c r="N8" s="23" t="s">
        <v>19</v>
      </c>
      <c r="O8" s="33"/>
      <c r="P8" s="34"/>
    </row>
    <row r="9" spans="1:16" s="46" customFormat="1" ht="27" customHeight="1">
      <c r="A9" s="35" t="s">
        <v>20</v>
      </c>
      <c r="B9" s="35"/>
      <c r="C9" s="35"/>
      <c r="D9" s="36"/>
      <c r="E9" s="37">
        <v>1119597</v>
      </c>
      <c r="F9" s="38">
        <v>1122647</v>
      </c>
      <c r="G9" s="39">
        <v>1125166</v>
      </c>
      <c r="H9" s="38">
        <v>1127423</v>
      </c>
      <c r="I9" s="40">
        <v>1127423</v>
      </c>
      <c r="J9" s="41">
        <f t="shared" ref="J9:M25" si="0">SUM((F9-E9)/E9*100)</f>
        <v>0.27241945092743192</v>
      </c>
      <c r="K9" s="42">
        <f t="shared" si="0"/>
        <v>0.22438041521511215</v>
      </c>
      <c r="L9" s="43">
        <f>SUM((H9-G9)/G9*100)</f>
        <v>0.20059262366619682</v>
      </c>
      <c r="M9" s="43">
        <f>SUM((I9-H9)/H9*100)</f>
        <v>0</v>
      </c>
      <c r="N9" s="44">
        <f>SUM(I9/12778.287)</f>
        <v>88.22958820693259</v>
      </c>
      <c r="O9" s="45" t="s">
        <v>21</v>
      </c>
      <c r="P9" s="35"/>
    </row>
    <row r="10" spans="1:16" s="12" customFormat="1" ht="19.5" customHeight="1">
      <c r="A10" s="47"/>
      <c r="B10" s="48" t="s">
        <v>22</v>
      </c>
      <c r="C10" s="3"/>
      <c r="D10" s="49"/>
      <c r="E10" s="50">
        <v>184181</v>
      </c>
      <c r="F10" s="51">
        <v>184222</v>
      </c>
      <c r="G10" s="52">
        <v>184306</v>
      </c>
      <c r="H10" s="51">
        <v>184431</v>
      </c>
      <c r="I10" s="53">
        <v>183976</v>
      </c>
      <c r="J10" s="54">
        <f t="shared" si="0"/>
        <v>2.2260710931094954E-2</v>
      </c>
      <c r="K10" s="55">
        <f t="shared" si="0"/>
        <v>4.5597159948323224E-2</v>
      </c>
      <c r="L10" s="54">
        <f t="shared" si="0"/>
        <v>6.7821991687736699E-2</v>
      </c>
      <c r="M10" s="54">
        <f t="shared" si="0"/>
        <v>-0.24670472968210336</v>
      </c>
      <c r="N10" s="56">
        <f>SUM(I10/1169.898)</f>
        <v>157.25815412967629</v>
      </c>
      <c r="O10" s="4"/>
      <c r="P10" s="4" t="s">
        <v>23</v>
      </c>
    </row>
    <row r="11" spans="1:16" s="12" customFormat="1" ht="19.5" customHeight="1">
      <c r="A11" s="47"/>
      <c r="B11" s="48" t="s">
        <v>24</v>
      </c>
      <c r="C11" s="57"/>
      <c r="D11" s="58"/>
      <c r="E11" s="50">
        <v>51306</v>
      </c>
      <c r="F11" s="51">
        <v>51277</v>
      </c>
      <c r="G11" s="52">
        <v>51239</v>
      </c>
      <c r="H11" s="51">
        <v>51197</v>
      </c>
      <c r="I11" s="53">
        <v>51014</v>
      </c>
      <c r="J11" s="54">
        <f t="shared" si="0"/>
        <v>-5.6523603477176165E-2</v>
      </c>
      <c r="K11" s="55">
        <f t="shared" si="0"/>
        <v>-7.4107299569007551E-2</v>
      </c>
      <c r="L11" s="54">
        <f t="shared" si="0"/>
        <v>-8.196881281836102E-2</v>
      </c>
      <c r="M11" s="54">
        <f t="shared" si="0"/>
        <v>-0.35744281891517077</v>
      </c>
      <c r="N11" s="56">
        <f>SUM(I11/544.315)</f>
        <v>93.721466430283925</v>
      </c>
      <c r="O11" s="4"/>
      <c r="P11" s="4" t="s">
        <v>25</v>
      </c>
    </row>
    <row r="12" spans="1:16" s="12" customFormat="1" ht="19.5" customHeight="1">
      <c r="A12" s="47"/>
      <c r="B12" s="48" t="s">
        <v>26</v>
      </c>
      <c r="C12" s="57"/>
      <c r="D12" s="58"/>
      <c r="E12" s="50">
        <v>54092</v>
      </c>
      <c r="F12" s="51">
        <v>54232</v>
      </c>
      <c r="G12" s="52">
        <v>54310</v>
      </c>
      <c r="H12" s="51">
        <v>54463</v>
      </c>
      <c r="I12" s="53">
        <v>54193</v>
      </c>
      <c r="J12" s="54">
        <f t="shared" si="0"/>
        <v>0.25881830954669827</v>
      </c>
      <c r="K12" s="55">
        <f t="shared" si="0"/>
        <v>0.14382652308600088</v>
      </c>
      <c r="L12" s="54">
        <f t="shared" si="0"/>
        <v>0.28171607438777391</v>
      </c>
      <c r="M12" s="54">
        <f t="shared" si="0"/>
        <v>-0.49574940785487392</v>
      </c>
      <c r="N12" s="56">
        <f>SUM(I12/468.147)</f>
        <v>115.76064783070275</v>
      </c>
      <c r="O12" s="4"/>
      <c r="P12" s="4" t="s">
        <v>27</v>
      </c>
    </row>
    <row r="13" spans="1:16" s="12" customFormat="1" ht="19.5" customHeight="1">
      <c r="A13" s="47"/>
      <c r="B13" s="48" t="s">
        <v>28</v>
      </c>
      <c r="C13" s="59"/>
      <c r="D13" s="60"/>
      <c r="E13" s="50">
        <v>110382</v>
      </c>
      <c r="F13" s="51">
        <v>110690</v>
      </c>
      <c r="G13" s="52">
        <v>110834</v>
      </c>
      <c r="H13" s="51">
        <v>110963</v>
      </c>
      <c r="I13" s="53">
        <v>110777</v>
      </c>
      <c r="J13" s="54">
        <f t="shared" si="0"/>
        <v>0.27903100143139281</v>
      </c>
      <c r="K13" s="55">
        <f t="shared" si="0"/>
        <v>0.13009305266961785</v>
      </c>
      <c r="L13" s="54">
        <f t="shared" si="0"/>
        <v>0.11639027735171517</v>
      </c>
      <c r="M13" s="54">
        <f t="shared" si="0"/>
        <v>-0.1676234420482503</v>
      </c>
      <c r="N13" s="56">
        <f>SUM(I13/1418.967)</f>
        <v>78.068764107974317</v>
      </c>
      <c r="O13" s="4"/>
      <c r="P13" s="4" t="s">
        <v>29</v>
      </c>
    </row>
    <row r="14" spans="1:16" s="12" customFormat="1" ht="19.5" customHeight="1">
      <c r="A14" s="47"/>
      <c r="B14" s="48" t="s">
        <v>30</v>
      </c>
      <c r="C14" s="59"/>
      <c r="D14" s="60"/>
      <c r="E14" s="50">
        <v>97100</v>
      </c>
      <c r="F14" s="51">
        <v>97501</v>
      </c>
      <c r="G14" s="52">
        <v>98067</v>
      </c>
      <c r="H14" s="51">
        <v>98561</v>
      </c>
      <c r="I14" s="53">
        <v>98928</v>
      </c>
      <c r="J14" s="54">
        <f t="shared" si="0"/>
        <v>0.41297631307929972</v>
      </c>
      <c r="K14" s="55">
        <f t="shared" si="0"/>
        <v>0.58050686659624007</v>
      </c>
      <c r="L14" s="54">
        <f t="shared" si="0"/>
        <v>0.50373724086593863</v>
      </c>
      <c r="M14" s="54">
        <f t="shared" si="0"/>
        <v>0.37235823500167409</v>
      </c>
      <c r="N14" s="56">
        <f>SUM(I14/2489.915)</f>
        <v>39.731476777319706</v>
      </c>
      <c r="O14" s="4"/>
      <c r="P14" s="4" t="s">
        <v>31</v>
      </c>
    </row>
    <row r="15" spans="1:16" s="12" customFormat="1" ht="19.5" customHeight="1">
      <c r="A15" s="47"/>
      <c r="B15" s="48" t="s">
        <v>32</v>
      </c>
      <c r="C15" s="59"/>
      <c r="D15" s="60"/>
      <c r="E15" s="50">
        <v>76114</v>
      </c>
      <c r="F15" s="51">
        <v>75924</v>
      </c>
      <c r="G15" s="52">
        <v>75936</v>
      </c>
      <c r="H15" s="51">
        <v>75865</v>
      </c>
      <c r="I15" s="53">
        <v>75706</v>
      </c>
      <c r="J15" s="54">
        <f t="shared" si="0"/>
        <v>-0.24962556165751376</v>
      </c>
      <c r="K15" s="55">
        <f t="shared" si="0"/>
        <v>1.58052789631737E-2</v>
      </c>
      <c r="L15" s="54">
        <f t="shared" si="0"/>
        <v>-9.3499789296249483E-2</v>
      </c>
      <c r="M15" s="54">
        <f t="shared" si="0"/>
        <v>-0.2095828115731892</v>
      </c>
      <c r="N15" s="56">
        <f>SUM(I15/647.031)</f>
        <v>117.00521304234265</v>
      </c>
      <c r="O15" s="4"/>
      <c r="P15" s="4" t="s">
        <v>33</v>
      </c>
    </row>
    <row r="16" spans="1:16" s="12" customFormat="1" ht="19.5" customHeight="1">
      <c r="A16" s="47"/>
      <c r="B16" s="48" t="s">
        <v>34</v>
      </c>
      <c r="C16" s="59"/>
      <c r="D16" s="60"/>
      <c r="E16" s="50">
        <v>53405</v>
      </c>
      <c r="F16" s="51">
        <v>53479</v>
      </c>
      <c r="G16" s="52">
        <v>53619</v>
      </c>
      <c r="H16" s="51">
        <v>53583</v>
      </c>
      <c r="I16" s="53">
        <v>53528</v>
      </c>
      <c r="J16" s="54">
        <f t="shared" si="0"/>
        <v>0.13856380488718284</v>
      </c>
      <c r="K16" s="55">
        <f t="shared" si="0"/>
        <v>0.26178499971951608</v>
      </c>
      <c r="L16" s="54">
        <f t="shared" si="0"/>
        <v>-6.7140379343143292E-2</v>
      </c>
      <c r="M16" s="54">
        <f t="shared" si="0"/>
        <v>-0.10264449545564826</v>
      </c>
      <c r="N16" s="56">
        <f>SUM(I16/560.307)</f>
        <v>95.533341543118325</v>
      </c>
      <c r="O16" s="4"/>
      <c r="P16" s="4" t="s">
        <v>35</v>
      </c>
    </row>
    <row r="17" spans="1:16" s="12" customFormat="1" ht="19.5" customHeight="1">
      <c r="A17" s="47"/>
      <c r="B17" s="48" t="s">
        <v>36</v>
      </c>
      <c r="C17" s="57"/>
      <c r="D17" s="58"/>
      <c r="E17" s="50">
        <v>36030</v>
      </c>
      <c r="F17" s="51">
        <v>36371</v>
      </c>
      <c r="G17" s="52">
        <v>36678</v>
      </c>
      <c r="H17" s="51">
        <v>37001</v>
      </c>
      <c r="I17" s="53">
        <v>37168</v>
      </c>
      <c r="J17" s="54">
        <f t="shared" si="0"/>
        <v>0.94643352761587562</v>
      </c>
      <c r="K17" s="55">
        <f t="shared" si="0"/>
        <v>0.84407907398751747</v>
      </c>
      <c r="L17" s="54">
        <f t="shared" si="0"/>
        <v>0.88063689405092971</v>
      </c>
      <c r="M17" s="54">
        <f t="shared" si="0"/>
        <v>0.45133915299586502</v>
      </c>
      <c r="N17" s="56">
        <f>SUM(I17/841.782)</f>
        <v>44.153949597401699</v>
      </c>
      <c r="O17" s="4"/>
      <c r="P17" s="4" t="s">
        <v>37</v>
      </c>
    </row>
    <row r="18" spans="1:16" s="12" customFormat="1" ht="19.5" customHeight="1">
      <c r="A18" s="61"/>
      <c r="B18" s="48" t="s">
        <v>38</v>
      </c>
      <c r="C18" s="57"/>
      <c r="D18" s="58"/>
      <c r="E18" s="50">
        <v>65987</v>
      </c>
      <c r="F18" s="51">
        <v>66318</v>
      </c>
      <c r="G18" s="52">
        <v>66710</v>
      </c>
      <c r="H18" s="51">
        <v>67142</v>
      </c>
      <c r="I18" s="53">
        <v>67529</v>
      </c>
      <c r="J18" s="54">
        <f t="shared" si="0"/>
        <v>0.50161395426371858</v>
      </c>
      <c r="K18" s="55">
        <f t="shared" si="0"/>
        <v>0.59109140806417559</v>
      </c>
      <c r="L18" s="54">
        <f t="shared" si="0"/>
        <v>0.64757907360215861</v>
      </c>
      <c r="M18" s="54">
        <f t="shared" si="0"/>
        <v>0.57639033689791785</v>
      </c>
      <c r="N18" s="56">
        <f>SUM(I18/875.604)</f>
        <v>77.122763258276564</v>
      </c>
      <c r="O18" s="4"/>
      <c r="P18" s="4" t="s">
        <v>39</v>
      </c>
    </row>
    <row r="19" spans="1:16" s="12" customFormat="1" ht="19.5" customHeight="1">
      <c r="A19" s="26"/>
      <c r="B19" s="48" t="s">
        <v>40</v>
      </c>
      <c r="C19" s="59"/>
      <c r="D19" s="60"/>
      <c r="E19" s="50">
        <v>123997</v>
      </c>
      <c r="F19" s="51">
        <v>124322</v>
      </c>
      <c r="G19" s="52">
        <v>124314</v>
      </c>
      <c r="H19" s="51">
        <v>124297</v>
      </c>
      <c r="I19" s="53">
        <v>124247</v>
      </c>
      <c r="J19" s="54">
        <f t="shared" si="0"/>
        <v>0.26210311539795317</v>
      </c>
      <c r="K19" s="55">
        <f t="shared" si="0"/>
        <v>-6.4349029134022941E-3</v>
      </c>
      <c r="L19" s="54">
        <f t="shared" si="0"/>
        <v>-1.3675048667084964E-2</v>
      </c>
      <c r="M19" s="54">
        <f t="shared" si="0"/>
        <v>-4.022623233062745E-2</v>
      </c>
      <c r="N19" s="56">
        <f>SUM(I19/801.757)</f>
        <v>154.96840065007228</v>
      </c>
      <c r="O19" s="4"/>
      <c r="P19" s="4" t="s">
        <v>41</v>
      </c>
    </row>
    <row r="20" spans="1:16" s="12" customFormat="1" ht="19.5" customHeight="1">
      <c r="A20" s="26"/>
      <c r="B20" s="48" t="s">
        <v>42</v>
      </c>
      <c r="C20" s="59"/>
      <c r="D20" s="60"/>
      <c r="E20" s="50">
        <v>45587</v>
      </c>
      <c r="F20" s="51">
        <v>45649</v>
      </c>
      <c r="G20" s="52">
        <v>45687</v>
      </c>
      <c r="H20" s="51">
        <v>45684</v>
      </c>
      <c r="I20" s="53">
        <v>45568</v>
      </c>
      <c r="J20" s="54">
        <f t="shared" si="0"/>
        <v>0.136003685261149</v>
      </c>
      <c r="K20" s="55">
        <f t="shared" si="0"/>
        <v>8.3243882669938013E-2</v>
      </c>
      <c r="L20" s="54">
        <f t="shared" si="0"/>
        <v>-6.5664193315385115E-3</v>
      </c>
      <c r="M20" s="54">
        <f t="shared" si="0"/>
        <v>-0.25391822082129412</v>
      </c>
      <c r="N20" s="56">
        <f>SUM(I20/308.707)</f>
        <v>147.60922168917452</v>
      </c>
      <c r="O20" s="4"/>
      <c r="P20" s="4" t="s">
        <v>43</v>
      </c>
    </row>
    <row r="21" spans="1:16" s="12" customFormat="1" ht="19.5" customHeight="1">
      <c r="A21" s="26"/>
      <c r="B21" s="48" t="s">
        <v>44</v>
      </c>
      <c r="C21" s="59"/>
      <c r="D21" s="60"/>
      <c r="E21" s="50">
        <v>91457</v>
      </c>
      <c r="F21" s="51">
        <v>91972</v>
      </c>
      <c r="G21" s="52">
        <v>92254</v>
      </c>
      <c r="H21" s="51">
        <v>92531</v>
      </c>
      <c r="I21" s="53">
        <v>92686</v>
      </c>
      <c r="J21" s="54">
        <f t="shared" si="0"/>
        <v>0.56310615917863038</v>
      </c>
      <c r="K21" s="55">
        <f t="shared" si="0"/>
        <v>0.3066150567564041</v>
      </c>
      <c r="L21" s="54">
        <f t="shared" si="0"/>
        <v>0.30025798339367399</v>
      </c>
      <c r="M21" s="54">
        <f t="shared" si="0"/>
        <v>0.16751142860230625</v>
      </c>
      <c r="N21" s="56">
        <f>SUM(I21/582.192)</f>
        <v>159.20177535933163</v>
      </c>
      <c r="O21" s="4"/>
      <c r="P21" s="4" t="s">
        <v>45</v>
      </c>
    </row>
    <row r="22" spans="1:16" s="12" customFormat="1" ht="19.5" customHeight="1">
      <c r="A22" s="47"/>
      <c r="B22" s="48" t="s">
        <v>46</v>
      </c>
      <c r="C22" s="3"/>
      <c r="D22" s="49"/>
      <c r="E22" s="50">
        <v>61375</v>
      </c>
      <c r="F22" s="51">
        <v>61510</v>
      </c>
      <c r="G22" s="52">
        <v>61593</v>
      </c>
      <c r="H22" s="51">
        <v>61729</v>
      </c>
      <c r="I22" s="53">
        <v>61717</v>
      </c>
      <c r="J22" s="54">
        <f t="shared" si="0"/>
        <v>0.21995926680244399</v>
      </c>
      <c r="K22" s="55">
        <f t="shared" si="0"/>
        <v>0.13493740855145506</v>
      </c>
      <c r="L22" s="54">
        <f t="shared" si="0"/>
        <v>0.22080431217833194</v>
      </c>
      <c r="M22" s="54">
        <f t="shared" si="0"/>
        <v>-1.9439809489866997E-2</v>
      </c>
      <c r="N22" s="56">
        <f>SUM(I22/966.665)</f>
        <v>63.845282491866371</v>
      </c>
      <c r="O22" s="4"/>
      <c r="P22" s="4" t="s">
        <v>47</v>
      </c>
    </row>
    <row r="23" spans="1:16" s="12" customFormat="1" ht="19.5" customHeight="1">
      <c r="A23" s="61"/>
      <c r="B23" s="48" t="s">
        <v>48</v>
      </c>
      <c r="C23" s="57"/>
      <c r="D23" s="58"/>
      <c r="E23" s="50">
        <v>29521</v>
      </c>
      <c r="F23" s="51">
        <v>29782</v>
      </c>
      <c r="G23" s="52">
        <v>29998</v>
      </c>
      <c r="H23" s="51">
        <v>30135</v>
      </c>
      <c r="I23" s="53">
        <v>30203</v>
      </c>
      <c r="J23" s="54">
        <f t="shared" si="0"/>
        <v>0.88411639172114764</v>
      </c>
      <c r="K23" s="55">
        <f t="shared" si="0"/>
        <v>0.72527029749513128</v>
      </c>
      <c r="L23" s="54">
        <f t="shared" si="0"/>
        <v>0.45669711314087608</v>
      </c>
      <c r="M23" s="54">
        <f t="shared" si="0"/>
        <v>0.22565123610419777</v>
      </c>
      <c r="N23" s="56">
        <f>SUM(I23/626)</f>
        <v>48.247603833865817</v>
      </c>
      <c r="O23" s="4"/>
      <c r="P23" s="4" t="s">
        <v>49</v>
      </c>
    </row>
    <row r="24" spans="1:16" s="12" customFormat="1" ht="19.5" customHeight="1">
      <c r="A24" s="26"/>
      <c r="B24" s="48" t="s">
        <v>50</v>
      </c>
      <c r="C24" s="59"/>
      <c r="D24" s="60"/>
      <c r="E24" s="50">
        <v>25401</v>
      </c>
      <c r="F24" s="51">
        <v>25469</v>
      </c>
      <c r="G24" s="52">
        <v>25563</v>
      </c>
      <c r="H24" s="51">
        <v>25648</v>
      </c>
      <c r="I24" s="53">
        <v>25743</v>
      </c>
      <c r="J24" s="54">
        <f t="shared" si="0"/>
        <v>0.26770599582693594</v>
      </c>
      <c r="K24" s="55">
        <f t="shared" si="0"/>
        <v>0.36907613176803172</v>
      </c>
      <c r="L24" s="54">
        <f t="shared" si="0"/>
        <v>0.33251183350936897</v>
      </c>
      <c r="M24" s="54">
        <f t="shared" si="0"/>
        <v>0.37039925140361823</v>
      </c>
      <c r="N24" s="56">
        <f>SUM(I24/222)</f>
        <v>115.95945945945945</v>
      </c>
      <c r="O24" s="4"/>
      <c r="P24" s="4" t="s">
        <v>51</v>
      </c>
    </row>
    <row r="25" spans="1:16" s="12" customFormat="1" ht="19.5" customHeight="1">
      <c r="A25" s="47"/>
      <c r="B25" s="48" t="s">
        <v>52</v>
      </c>
      <c r="C25" s="3"/>
      <c r="D25" s="49"/>
      <c r="E25" s="50">
        <v>13662</v>
      </c>
      <c r="F25" s="51">
        <v>13929</v>
      </c>
      <c r="G25" s="52">
        <v>14058</v>
      </c>
      <c r="H25" s="51">
        <v>14193</v>
      </c>
      <c r="I25" s="53">
        <v>14440</v>
      </c>
      <c r="J25" s="54">
        <f t="shared" si="0"/>
        <v>1.9543258673693455</v>
      </c>
      <c r="K25" s="55">
        <f t="shared" si="0"/>
        <v>0.92612534998923102</v>
      </c>
      <c r="L25" s="54">
        <f t="shared" si="0"/>
        <v>0.96030729833546724</v>
      </c>
      <c r="M25" s="54">
        <f t="shared" si="0"/>
        <v>1.7402945113788488</v>
      </c>
      <c r="N25" s="56">
        <f>SUM(I25/255)</f>
        <v>56.627450980392155</v>
      </c>
      <c r="O25" s="4"/>
      <c r="P25" s="4" t="s">
        <v>53</v>
      </c>
    </row>
    <row r="26" spans="1:16" s="12" customFormat="1" ht="3" customHeight="1">
      <c r="A26" s="21"/>
      <c r="B26" s="62"/>
      <c r="C26" s="62"/>
      <c r="D26" s="63"/>
      <c r="E26" s="64"/>
      <c r="F26" s="65"/>
      <c r="G26" s="62"/>
      <c r="H26" s="65"/>
      <c r="I26" s="66"/>
      <c r="J26" s="65"/>
      <c r="K26" s="62"/>
      <c r="L26" s="65"/>
      <c r="M26" s="65"/>
      <c r="N26" s="22"/>
      <c r="O26" s="21"/>
      <c r="P26" s="21"/>
    </row>
    <row r="27" spans="1:16" s="12" customFormat="1" ht="3" customHeight="1">
      <c r="A27" s="47"/>
      <c r="B27" s="47"/>
      <c r="C27" s="47"/>
      <c r="D27" s="47"/>
    </row>
    <row r="28" spans="1:16" s="12" customFormat="1" ht="15.75">
      <c r="A28" s="12" t="s">
        <v>54</v>
      </c>
    </row>
    <row r="29" spans="1:16" s="12" customFormat="1" ht="15.75">
      <c r="B29" s="12" t="s">
        <v>55</v>
      </c>
    </row>
    <row r="30" spans="1:16" s="12" customFormat="1" ht="15.75"/>
    <row r="35" spans="10:13">
      <c r="J35" s="67"/>
      <c r="K35" s="67"/>
      <c r="L35" s="67"/>
      <c r="M35" s="67"/>
    </row>
    <row r="36" spans="10:13">
      <c r="J36" s="67"/>
      <c r="K36" s="67"/>
      <c r="L36" s="67"/>
      <c r="M36" s="67"/>
    </row>
    <row r="37" spans="10:13">
      <c r="J37" s="67"/>
      <c r="K37" s="67"/>
      <c r="L37" s="67"/>
      <c r="M37" s="67"/>
    </row>
    <row r="38" spans="10:13">
      <c r="J38" s="67"/>
      <c r="K38" s="67"/>
      <c r="L38" s="67"/>
      <c r="M38" s="67"/>
    </row>
    <row r="39" spans="10:13">
      <c r="J39" s="67"/>
      <c r="K39" s="67"/>
      <c r="L39" s="67"/>
      <c r="M39" s="67"/>
    </row>
    <row r="40" spans="10:13">
      <c r="J40" s="67"/>
      <c r="K40" s="67"/>
      <c r="L40" s="67"/>
      <c r="M40" s="67"/>
    </row>
    <row r="41" spans="10:13">
      <c r="J41" s="67"/>
      <c r="K41" s="67"/>
      <c r="L41" s="67"/>
      <c r="M41" s="67"/>
    </row>
    <row r="42" spans="10:13">
      <c r="J42" s="67"/>
      <c r="K42" s="67"/>
      <c r="L42" s="67"/>
      <c r="M42" s="67"/>
    </row>
    <row r="43" spans="10:13">
      <c r="J43" s="67"/>
      <c r="K43" s="67"/>
      <c r="L43" s="67"/>
      <c r="M43" s="67"/>
    </row>
    <row r="44" spans="10:13">
      <c r="J44" s="67"/>
      <c r="K44" s="67"/>
      <c r="L44" s="67"/>
      <c r="M44" s="67"/>
    </row>
    <row r="45" spans="10:13">
      <c r="J45" s="67"/>
      <c r="K45" s="67"/>
      <c r="L45" s="67"/>
      <c r="M45" s="67"/>
    </row>
    <row r="46" spans="10:13">
      <c r="J46" s="67"/>
      <c r="K46" s="67"/>
      <c r="L46" s="67"/>
      <c r="M46" s="67"/>
    </row>
    <row r="47" spans="10:13">
      <c r="J47" s="67"/>
      <c r="K47" s="67"/>
      <c r="L47" s="67"/>
      <c r="M47" s="67"/>
    </row>
    <row r="48" spans="10:13">
      <c r="J48" s="67"/>
      <c r="K48" s="67"/>
      <c r="L48" s="67"/>
      <c r="M48" s="67"/>
    </row>
    <row r="49" spans="10:13">
      <c r="J49" s="67"/>
      <c r="K49" s="67"/>
      <c r="L49" s="67"/>
      <c r="M49" s="67"/>
    </row>
    <row r="50" spans="10:13">
      <c r="J50" s="67"/>
      <c r="K50" s="67"/>
      <c r="L50" s="67"/>
      <c r="M50" s="67"/>
    </row>
    <row r="51" spans="10:13">
      <c r="J51" s="67"/>
      <c r="K51" s="67"/>
      <c r="L51" s="67"/>
      <c r="M51" s="67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86614173228346458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2013-01-03T07:15:31Z</dcterms:created>
  <dcterms:modified xsi:type="dcterms:W3CDTF">2013-01-03T07:16:18Z</dcterms:modified>
</cp:coreProperties>
</file>