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1.1" sheetId="1" r:id="rId1"/>
  </sheets>
  <calcPr calcId="125725"/>
</workbook>
</file>

<file path=xl/calcChain.xml><?xml version="1.0" encoding="utf-8"?>
<calcChain xmlns="http://schemas.openxmlformats.org/spreadsheetml/2006/main">
  <c r="E9" i="1"/>
  <c r="F9"/>
  <c r="L9" s="1"/>
  <c r="G9"/>
  <c r="H9"/>
  <c r="I9"/>
  <c r="R9" s="1"/>
  <c r="N9"/>
  <c r="P9"/>
  <c r="J10"/>
  <c r="L10"/>
  <c r="N10"/>
  <c r="P10"/>
  <c r="R10"/>
  <c r="J11"/>
  <c r="L11"/>
  <c r="N11"/>
  <c r="P11"/>
  <c r="R11"/>
  <c r="J12"/>
  <c r="L12"/>
  <c r="N12"/>
  <c r="P12"/>
  <c r="R12"/>
  <c r="J13"/>
  <c r="L13"/>
  <c r="N13"/>
  <c r="P13"/>
  <c r="R13"/>
  <c r="J14"/>
  <c r="L14"/>
  <c r="N14"/>
  <c r="P14"/>
  <c r="R14"/>
  <c r="J15"/>
  <c r="L15"/>
  <c r="N15"/>
  <c r="P15"/>
  <c r="R15"/>
  <c r="J16"/>
  <c r="L16"/>
  <c r="N16"/>
  <c r="P16"/>
  <c r="R16"/>
  <c r="J17"/>
  <c r="L17"/>
  <c r="N17"/>
  <c r="P17"/>
  <c r="R17"/>
  <c r="J18"/>
  <c r="L18"/>
  <c r="N18"/>
  <c r="P18"/>
  <c r="R18"/>
  <c r="J19"/>
  <c r="L19"/>
  <c r="N19"/>
  <c r="P19"/>
  <c r="R19"/>
  <c r="J20"/>
  <c r="L20"/>
  <c r="N20"/>
  <c r="P20"/>
  <c r="R20"/>
  <c r="J9" l="1"/>
</calcChain>
</file>

<file path=xl/sharedStrings.xml><?xml version="1.0" encoding="utf-8"?>
<sst xmlns="http://schemas.openxmlformats.org/spreadsheetml/2006/main" count="60" uniqueCount="52">
  <si>
    <t>Source :  Department of Provincial Administration, Ministry of Interior</t>
  </si>
  <si>
    <t xml:space="preserve">    ที่มา :  กรมการปกครอง  กระทรวงมหาดไทย</t>
  </si>
  <si>
    <t xml:space="preserve"> </t>
  </si>
  <si>
    <t xml:space="preserve"> Srinagarindra District</t>
  </si>
  <si>
    <t>อำเภอศรีนครินทร์</t>
  </si>
  <si>
    <t xml:space="preserve"> Pa Phayom District</t>
  </si>
  <si>
    <t>อำเภอป่าพะยอม</t>
  </si>
  <si>
    <t xml:space="preserve"> Bang Kaeo District</t>
  </si>
  <si>
    <t>อำเภอบางแก้ว</t>
  </si>
  <si>
    <t xml:space="preserve"> Pa Bon District</t>
  </si>
  <si>
    <t>อำเภอป่าบอน</t>
  </si>
  <si>
    <t xml:space="preserve"> Si Banphot District</t>
  </si>
  <si>
    <t>อำเภอศรีบรรพต</t>
  </si>
  <si>
    <t xml:space="preserve"> Pak Phayun District</t>
  </si>
  <si>
    <t>อำเภอปากพะยูน</t>
  </si>
  <si>
    <t xml:space="preserve"> Khuan Khanun District</t>
  </si>
  <si>
    <t>อำเภอควนขนุน</t>
  </si>
  <si>
    <t xml:space="preserve"> Tamot District</t>
  </si>
  <si>
    <t>อำเภอตะโหมด</t>
  </si>
  <si>
    <t xml:space="preserve"> Khao Chaison District</t>
  </si>
  <si>
    <t>อำเภอเขาชัยสน</t>
  </si>
  <si>
    <t xml:space="preserve"> Kong Ra District</t>
  </si>
  <si>
    <t>อำเภอกงหรา</t>
  </si>
  <si>
    <t xml:space="preserve"> Mueang Phatthalung District</t>
  </si>
  <si>
    <t>อำเภอเมืองพัทลุง</t>
  </si>
  <si>
    <t>Total</t>
  </si>
  <si>
    <t>รวมยอด</t>
  </si>
  <si>
    <t>(Per sq. km.)</t>
  </si>
  <si>
    <t>Population density</t>
  </si>
  <si>
    <t xml:space="preserve"> ( 2012 )</t>
  </si>
  <si>
    <t xml:space="preserve"> ( 2011 )</t>
  </si>
  <si>
    <t xml:space="preserve"> ( 2010 )</t>
  </si>
  <si>
    <t xml:space="preserve"> ( 2009 )</t>
  </si>
  <si>
    <t xml:space="preserve"> ( 2008 )</t>
  </si>
  <si>
    <t>(ต่อ ตร. กม.)</t>
  </si>
  <si>
    <t>2555</t>
  </si>
  <si>
    <t>2554</t>
  </si>
  <si>
    <t>2553</t>
  </si>
  <si>
    <t>2552</t>
  </si>
  <si>
    <t>2551</t>
  </si>
  <si>
    <t>ของประชากร</t>
  </si>
  <si>
    <t>Percent  change</t>
  </si>
  <si>
    <t>Number of population</t>
  </si>
  <si>
    <t>District</t>
  </si>
  <si>
    <t>ความหนาแน่น</t>
  </si>
  <si>
    <t>อัตราการเปลี่ยนแปลง (%)</t>
  </si>
  <si>
    <t>จำนวนประชากร</t>
  </si>
  <si>
    <t xml:space="preserve"> อำเภอ</t>
  </si>
  <si>
    <t>POPULATION FROM REGISTRATION RECORD, PERCENT CHANGE AND DENSITY BY DISTRICT : 2008 - 2012</t>
  </si>
  <si>
    <t>TABLE</t>
  </si>
  <si>
    <t>ประชากรจากการทะเบียน อัตราการเปลี่ยนแปลง  และความหนาแน่นของประชากร จำแนกเป็นรายอำเภอ พ.ศ. 2551 - 2555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</si>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</sst>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0" xfId="0" applyFont="1"/>
    <xf numFmtId="0" fontId="2" fillId="0" borderId="5" xfId="0" applyFont="1" applyBorder="1"/>
    <xf numFmtId="2" fontId="2" fillId="0" borderId="6" xfId="0" applyNumberFormat="1" applyFont="1" applyBorder="1"/>
    <xf numFmtId="2" fontId="2" fillId="0" borderId="0" xfId="0" applyNumberFormat="1" applyFont="1" applyBorder="1"/>
    <xf numFmtId="2" fontId="2" fillId="0" borderId="5" xfId="0" applyNumberFormat="1" applyFont="1" applyBorder="1"/>
    <xf numFmtId="187" fontId="2" fillId="0" borderId="7" xfId="1" applyNumberFormat="1" applyFont="1" applyBorder="1"/>
    <xf numFmtId="0" fontId="2" fillId="0" borderId="5" xfId="0" applyFont="1" applyBorder="1" applyAlignment="1"/>
    <xf numFmtId="0" fontId="2" fillId="0" borderId="0" xfId="0" applyFont="1" applyBorder="1" applyAlignment="1"/>
    <xf numFmtId="0" fontId="2" fillId="0" borderId="0" xfId="0" applyFont="1" applyBorder="1"/>
    <xf numFmtId="0" fontId="5" fillId="0" borderId="0" xfId="0" applyFont="1"/>
    <xf numFmtId="0" fontId="5" fillId="0" borderId="8" xfId="0" applyFont="1" applyBorder="1" applyAlignment="1">
      <alignment horizontal="center"/>
    </xf>
    <xf numFmtId="0" fontId="5" fillId="0" borderId="5" xfId="0" applyFont="1" applyBorder="1"/>
    <xf numFmtId="2" fontId="5" fillId="0" borderId="8" xfId="0" applyNumberFormat="1" applyFont="1" applyBorder="1"/>
    <xf numFmtId="2" fontId="5" fillId="0" borderId="9" xfId="0" applyNumberFormat="1" applyFont="1" applyBorder="1"/>
    <xf numFmtId="2" fontId="5" fillId="0" borderId="6" xfId="0" applyNumberFormat="1" applyFont="1" applyBorder="1"/>
    <xf numFmtId="187" fontId="5" fillId="0" borderId="10" xfId="1" applyNumberFormat="1" applyFont="1" applyFill="1" applyBorder="1"/>
    <xf numFmtId="0" fontId="5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49" fontId="2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49" fontId="2" fillId="0" borderId="6" xfId="0" applyNumberFormat="1" applyFont="1" applyBorder="1" applyAlignment="1">
      <alignment horizontal="centerContinuous"/>
    </xf>
    <xf numFmtId="49" fontId="2" fillId="0" borderId="5" xfId="0" applyNumberFormat="1" applyFont="1" applyBorder="1" applyAlignment="1">
      <alignment horizontal="centerContinuous"/>
    </xf>
    <xf numFmtId="49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1" xfId="0" applyNumberFormat="1" applyFont="1" applyBorder="1" applyAlignment="1">
      <alignment horizontal="centerContinuous"/>
    </xf>
    <xf numFmtId="49" fontId="2" fillId="0" borderId="9" xfId="0" applyNumberFormat="1" applyFont="1" applyBorder="1" applyAlignment="1">
      <alignment horizontal="centerContinuous"/>
    </xf>
    <xf numFmtId="49" fontId="2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Continuous"/>
    </xf>
    <xf numFmtId="0" fontId="2" fillId="0" borderId="9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4"/>
  <sheetViews>
    <sheetView showGridLines="0" tabSelected="1" workbookViewId="0">
      <selection activeCell="Y5" sqref="Y5"/>
    </sheetView>
  </sheetViews>
  <sheetFormatPr defaultRowHeight="18.75"/>
  <cols>
    <col min="1" max="1" width="1.85546875" style="1" customWidth="1"/>
    <col min="2" max="2" width="8.5703125" style="1" customWidth="1"/>
    <col min="3" max="3" width="5" style="1" customWidth="1"/>
    <col min="4" max="4" width="3.28515625" style="1" customWidth="1"/>
    <col min="5" max="9" width="9.7109375" style="1" customWidth="1"/>
    <col min="10" max="10" width="8.7109375" style="1" customWidth="1"/>
    <col min="11" max="11" width="1.7109375" style="1" customWidth="1"/>
    <col min="12" max="12" width="8.7109375" style="1" customWidth="1"/>
    <col min="13" max="13" width="1.7109375" style="1" customWidth="1"/>
    <col min="14" max="14" width="8.7109375" style="1" customWidth="1"/>
    <col min="15" max="15" width="1.7109375" style="1" customWidth="1"/>
    <col min="16" max="16" width="8.7109375" style="1" customWidth="1"/>
    <col min="17" max="17" width="1.7109375" style="1" customWidth="1"/>
    <col min="18" max="18" width="13.140625" style="1" customWidth="1"/>
    <col min="19" max="19" width="4.5703125" style="1" customWidth="1"/>
    <col min="20" max="20" width="0.85546875" style="1" customWidth="1"/>
    <col min="21" max="21" width="24.85546875" style="1" bestFit="1" customWidth="1"/>
    <col min="22" max="16384" width="9.140625" style="1"/>
  </cols>
  <sheetData>
    <row r="1" spans="1:21" s="65" customFormat="1" ht="21">
      <c r="B1" s="65" t="s">
        <v>51</v>
      </c>
      <c r="C1" s="66">
        <v>1.1000000000000001</v>
      </c>
      <c r="D1" s="65" t="s">
        <v>50</v>
      </c>
    </row>
    <row r="2" spans="1:21" s="63" customFormat="1" ht="19.5">
      <c r="B2" s="63" t="s">
        <v>49</v>
      </c>
      <c r="C2" s="64">
        <v>1.1000000000000001</v>
      </c>
      <c r="D2" s="63" t="s">
        <v>48</v>
      </c>
    </row>
    <row r="3" spans="1:21" ht="5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 customHeight="1">
      <c r="A4" s="53" t="s">
        <v>47</v>
      </c>
      <c r="B4" s="53"/>
      <c r="C4" s="53"/>
      <c r="D4" s="62"/>
      <c r="E4" s="61" t="s">
        <v>46</v>
      </c>
      <c r="F4" s="60"/>
      <c r="G4" s="60"/>
      <c r="H4" s="60"/>
      <c r="I4" s="59"/>
      <c r="J4" s="58" t="s">
        <v>45</v>
      </c>
      <c r="K4" s="57"/>
      <c r="L4" s="57"/>
      <c r="M4" s="57"/>
      <c r="N4" s="57"/>
      <c r="O4" s="57"/>
      <c r="P4" s="56"/>
      <c r="Q4" s="56"/>
      <c r="R4" s="56" t="s">
        <v>44</v>
      </c>
      <c r="S4" s="55"/>
      <c r="T4" s="54" t="s">
        <v>43</v>
      </c>
      <c r="U4" s="53"/>
    </row>
    <row r="5" spans="1:21">
      <c r="A5" s="43"/>
      <c r="B5" s="43"/>
      <c r="C5" s="43"/>
      <c r="D5" s="42"/>
      <c r="E5" s="52" t="s">
        <v>42</v>
      </c>
      <c r="F5" s="51"/>
      <c r="G5" s="51"/>
      <c r="H5" s="51"/>
      <c r="I5" s="50"/>
      <c r="J5" s="49" t="s">
        <v>41</v>
      </c>
      <c r="K5" s="48"/>
      <c r="L5" s="48"/>
      <c r="M5" s="48"/>
      <c r="N5" s="48"/>
      <c r="O5" s="48"/>
      <c r="P5" s="47"/>
      <c r="Q5" s="28"/>
      <c r="R5" s="29" t="s">
        <v>40</v>
      </c>
      <c r="S5" s="37"/>
      <c r="T5" s="36"/>
      <c r="U5" s="35"/>
    </row>
    <row r="6" spans="1:21">
      <c r="A6" s="43"/>
      <c r="B6" s="43"/>
      <c r="C6" s="43"/>
      <c r="D6" s="42"/>
      <c r="E6" s="46" t="s">
        <v>39</v>
      </c>
      <c r="F6" s="46" t="s">
        <v>38</v>
      </c>
      <c r="G6" s="46" t="s">
        <v>37</v>
      </c>
      <c r="H6" s="46" t="s">
        <v>36</v>
      </c>
      <c r="I6" s="46" t="s">
        <v>35</v>
      </c>
      <c r="J6" s="44" t="s">
        <v>38</v>
      </c>
      <c r="K6" s="45"/>
      <c r="L6" s="44" t="s">
        <v>37</v>
      </c>
      <c r="M6" s="45"/>
      <c r="N6" s="44" t="s">
        <v>36</v>
      </c>
      <c r="O6" s="38"/>
      <c r="P6" s="44" t="s">
        <v>35</v>
      </c>
      <c r="Q6" s="38"/>
      <c r="R6" s="37" t="s">
        <v>34</v>
      </c>
      <c r="S6" s="37"/>
      <c r="T6" s="36"/>
      <c r="U6" s="35"/>
    </row>
    <row r="7" spans="1:21">
      <c r="A7" s="43"/>
      <c r="B7" s="43"/>
      <c r="C7" s="43"/>
      <c r="D7" s="42"/>
      <c r="E7" s="41" t="s">
        <v>33</v>
      </c>
      <c r="F7" s="41" t="s">
        <v>32</v>
      </c>
      <c r="G7" s="41" t="s">
        <v>31</v>
      </c>
      <c r="H7" s="41" t="s">
        <v>30</v>
      </c>
      <c r="I7" s="41" t="s">
        <v>29</v>
      </c>
      <c r="J7" s="39" t="s">
        <v>32</v>
      </c>
      <c r="K7" s="40"/>
      <c r="L7" s="39" t="s">
        <v>31</v>
      </c>
      <c r="M7" s="40"/>
      <c r="N7" s="39" t="s">
        <v>30</v>
      </c>
      <c r="O7" s="38"/>
      <c r="P7" s="39" t="s">
        <v>29</v>
      </c>
      <c r="Q7" s="38"/>
      <c r="R7" s="37" t="s">
        <v>28</v>
      </c>
      <c r="S7" s="37"/>
      <c r="T7" s="36"/>
      <c r="U7" s="35"/>
    </row>
    <row r="8" spans="1:21" ht="17.25" customHeight="1">
      <c r="A8" s="26"/>
      <c r="B8" s="26"/>
      <c r="C8" s="26"/>
      <c r="D8" s="34"/>
      <c r="E8" s="33"/>
      <c r="F8" s="33"/>
      <c r="G8" s="33"/>
      <c r="H8" s="33"/>
      <c r="I8" s="33"/>
      <c r="J8" s="31"/>
      <c r="K8" s="32"/>
      <c r="L8" s="31"/>
      <c r="M8" s="32"/>
      <c r="N8" s="31"/>
      <c r="O8" s="32"/>
      <c r="P8" s="31"/>
      <c r="Q8" s="30"/>
      <c r="R8" s="29" t="s">
        <v>27</v>
      </c>
      <c r="S8" s="28"/>
      <c r="T8" s="27"/>
      <c r="U8" s="26"/>
    </row>
    <row r="9" spans="1:21" s="18" customFormat="1" ht="25.5" customHeight="1">
      <c r="A9" s="19" t="s">
        <v>26</v>
      </c>
      <c r="B9" s="19"/>
      <c r="C9" s="19"/>
      <c r="D9" s="25"/>
      <c r="E9" s="24">
        <f>SUM(E10:E20)</f>
        <v>505129</v>
      </c>
      <c r="F9" s="24">
        <f>SUM(F10:F20)</f>
        <v>507777</v>
      </c>
      <c r="G9" s="24">
        <f>SUM(G10:G20)</f>
        <v>509534</v>
      </c>
      <c r="H9" s="24">
        <f>SUM(H10:H20)</f>
        <v>511063</v>
      </c>
      <c r="I9" s="24">
        <f>SUM(I10:I20)</f>
        <v>514492</v>
      </c>
      <c r="J9" s="23">
        <f>SUM(F9-E9)/E9*100</f>
        <v>0.52422252533511249</v>
      </c>
      <c r="K9" s="22"/>
      <c r="L9" s="23">
        <f>SUM(G9-F9)/F9*100</f>
        <v>0.34601803547620313</v>
      </c>
      <c r="M9" s="22"/>
      <c r="N9" s="23">
        <f>SUM(H9-G9)/G9*100</f>
        <v>0.30007811058732098</v>
      </c>
      <c r="O9" s="22"/>
      <c r="P9" s="23">
        <f>SUM(I9-H9)/H9*100</f>
        <v>0.67095446158301431</v>
      </c>
      <c r="Q9" s="22"/>
      <c r="R9" s="21">
        <f>SUM(I9/3424.473)</f>
        <v>150.23975951920193</v>
      </c>
      <c r="S9" s="20"/>
      <c r="T9" s="19" t="s">
        <v>25</v>
      </c>
      <c r="U9" s="19"/>
    </row>
    <row r="10" spans="1:21" ht="24.95" customHeight="1">
      <c r="A10" s="16"/>
      <c r="B10" s="16" t="s">
        <v>24</v>
      </c>
      <c r="C10" s="16"/>
      <c r="D10" s="15"/>
      <c r="E10" s="14">
        <v>119810</v>
      </c>
      <c r="F10" s="14">
        <v>119789</v>
      </c>
      <c r="G10" s="14">
        <v>119738</v>
      </c>
      <c r="H10" s="14">
        <v>119338</v>
      </c>
      <c r="I10" s="14">
        <v>119642</v>
      </c>
      <c r="J10" s="11">
        <f>SUM(F10-E10)/E10*100</f>
        <v>-1.7527752274434521E-2</v>
      </c>
      <c r="K10" s="13"/>
      <c r="L10" s="11">
        <f>SUM(G10-F10)/F10*100</f>
        <v>-4.2574860796901218E-2</v>
      </c>
      <c r="M10" s="13"/>
      <c r="N10" s="11">
        <f>SUM(H10-G10)/G10*100</f>
        <v>-0.33406270356946</v>
      </c>
      <c r="O10" s="13"/>
      <c r="P10" s="11">
        <f>SUM(I10-H10)/H10*100</f>
        <v>0.25473864150563946</v>
      </c>
      <c r="Q10" s="12"/>
      <c r="R10" s="11">
        <f>SUM(I10/427.421)</f>
        <v>279.91605466273302</v>
      </c>
      <c r="S10" s="10"/>
      <c r="U10" s="1" t="s">
        <v>23</v>
      </c>
    </row>
    <row r="11" spans="1:21" ht="24.95" customHeight="1">
      <c r="A11" s="17"/>
      <c r="B11" s="10" t="s">
        <v>22</v>
      </c>
      <c r="C11" s="16"/>
      <c r="D11" s="15"/>
      <c r="E11" s="14">
        <v>33980</v>
      </c>
      <c r="F11" s="14">
        <v>34304</v>
      </c>
      <c r="G11" s="14">
        <v>34583</v>
      </c>
      <c r="H11" s="14">
        <v>34846</v>
      </c>
      <c r="I11" s="14">
        <v>35225</v>
      </c>
      <c r="J11" s="11">
        <f>SUM(F11-E11)/E11*100</f>
        <v>0.9535020600353149</v>
      </c>
      <c r="K11" s="13"/>
      <c r="L11" s="11">
        <f>SUM(G11-F11)/F11*100</f>
        <v>0.81331623134328368</v>
      </c>
      <c r="M11" s="13"/>
      <c r="N11" s="11">
        <f>SUM(H11-G11)/G11*100</f>
        <v>0.76048925772778531</v>
      </c>
      <c r="O11" s="13"/>
      <c r="P11" s="11">
        <f>SUM(I11-H11)/H11*100</f>
        <v>1.0876427710497618</v>
      </c>
      <c r="Q11" s="12"/>
      <c r="R11" s="11">
        <f>SUM(I11/255.856)</f>
        <v>137.67509849290226</v>
      </c>
      <c r="S11" s="10"/>
      <c r="U11" s="9" t="s">
        <v>21</v>
      </c>
    </row>
    <row r="12" spans="1:21" ht="24.95" customHeight="1">
      <c r="A12" s="17"/>
      <c r="B12" s="10" t="s">
        <v>20</v>
      </c>
      <c r="C12" s="16"/>
      <c r="D12" s="15"/>
      <c r="E12" s="14">
        <v>43512</v>
      </c>
      <c r="F12" s="14">
        <v>43789</v>
      </c>
      <c r="G12" s="14">
        <v>43872</v>
      </c>
      <c r="H12" s="14">
        <v>44017</v>
      </c>
      <c r="I12" s="14">
        <v>44384</v>
      </c>
      <c r="J12" s="11">
        <f>SUM(F12-E12)/E12*100</f>
        <v>0.63660599374885085</v>
      </c>
      <c r="K12" s="13"/>
      <c r="L12" s="11">
        <f>SUM(G12-F12)/F12*100</f>
        <v>0.189545319600813</v>
      </c>
      <c r="M12" s="13"/>
      <c r="N12" s="11">
        <f>SUM(H12-G12)/G12*100</f>
        <v>0.33050692924872355</v>
      </c>
      <c r="O12" s="13"/>
      <c r="P12" s="11">
        <f>SUM(I12-H12)/H12*100</f>
        <v>0.83376877115659864</v>
      </c>
      <c r="Q12" s="12"/>
      <c r="R12" s="11">
        <f>SUM(I12/260.115)</f>
        <v>170.63222036406972</v>
      </c>
      <c r="S12" s="10"/>
      <c r="U12" s="9" t="s">
        <v>19</v>
      </c>
    </row>
    <row r="13" spans="1:21" ht="24.95" customHeight="1">
      <c r="A13" s="17"/>
      <c r="B13" s="10" t="s">
        <v>18</v>
      </c>
      <c r="C13" s="16"/>
      <c r="D13" s="15"/>
      <c r="E13" s="14">
        <v>29438</v>
      </c>
      <c r="F13" s="14">
        <v>29902</v>
      </c>
      <c r="G13" s="14">
        <v>30257</v>
      </c>
      <c r="H13" s="14">
        <v>30528</v>
      </c>
      <c r="I13" s="14">
        <v>30987</v>
      </c>
      <c r="J13" s="11">
        <f>SUM(F13-E13)/E13*100</f>
        <v>1.5761940349208505</v>
      </c>
      <c r="K13" s="13"/>
      <c r="L13" s="11">
        <f>SUM(G13-F13)/F13*100</f>
        <v>1.1872115577553342</v>
      </c>
      <c r="M13" s="13"/>
      <c r="N13" s="11">
        <f>SUM(H13-G13)/G13*100</f>
        <v>0.89566050831212607</v>
      </c>
      <c r="O13" s="13"/>
      <c r="P13" s="11">
        <f>SUM(I13-H13)/H13*100</f>
        <v>1.5035377358490567</v>
      </c>
      <c r="Q13" s="12"/>
      <c r="R13" s="11">
        <f>SUM(I13/264.26)</f>
        <v>117.25951714220844</v>
      </c>
      <c r="S13" s="10"/>
      <c r="U13" s="9" t="s">
        <v>17</v>
      </c>
    </row>
    <row r="14" spans="1:21" ht="24.95" customHeight="1">
      <c r="A14" s="17"/>
      <c r="B14" s="10" t="s">
        <v>16</v>
      </c>
      <c r="C14" s="16"/>
      <c r="D14" s="15"/>
      <c r="E14" s="14">
        <v>82053</v>
      </c>
      <c r="F14" s="14">
        <v>82389</v>
      </c>
      <c r="G14" s="14">
        <v>82572</v>
      </c>
      <c r="H14" s="14">
        <v>82818</v>
      </c>
      <c r="I14" s="14">
        <v>83452</v>
      </c>
      <c r="J14" s="11">
        <f>SUM(F14-E14)/E14*100</f>
        <v>0.40949142627326235</v>
      </c>
      <c r="K14" s="13"/>
      <c r="L14" s="11">
        <f>SUM(G14-F14)/F14*100</f>
        <v>0.22211703018606854</v>
      </c>
      <c r="M14" s="13"/>
      <c r="N14" s="11">
        <f>SUM(H14-G14)/G14*100</f>
        <v>0.29792181368987064</v>
      </c>
      <c r="O14" s="13"/>
      <c r="P14" s="11">
        <f>SUM(I14-H14)/H14*100</f>
        <v>0.76553406264338664</v>
      </c>
      <c r="Q14" s="12"/>
      <c r="R14" s="11">
        <f>SUM(I14/453.96)</f>
        <v>183.83117455282405</v>
      </c>
      <c r="S14" s="10"/>
      <c r="U14" s="9" t="s">
        <v>15</v>
      </c>
    </row>
    <row r="15" spans="1:21" ht="24.95" customHeight="1">
      <c r="A15" s="17"/>
      <c r="B15" s="10" t="s">
        <v>14</v>
      </c>
      <c r="C15" s="16"/>
      <c r="D15" s="15"/>
      <c r="E15" s="14">
        <v>50052</v>
      </c>
      <c r="F15" s="14">
        <v>50335</v>
      </c>
      <c r="G15" s="14">
        <v>50302</v>
      </c>
      <c r="H15" s="14">
        <v>50458</v>
      </c>
      <c r="I15" s="14">
        <v>50685</v>
      </c>
      <c r="J15" s="11">
        <f>SUM(F15-E15)/E15*100</f>
        <v>0.56541197154958844</v>
      </c>
      <c r="K15" s="13"/>
      <c r="L15" s="11">
        <f>SUM(G15-F15)/F15*100</f>
        <v>-6.5560743021754242E-2</v>
      </c>
      <c r="M15" s="13"/>
      <c r="N15" s="11">
        <f>SUM(H15-G15)/G15*100</f>
        <v>0.31012683392310447</v>
      </c>
      <c r="O15" s="13"/>
      <c r="P15" s="11">
        <f>SUM(I15-H15)/H15*100</f>
        <v>0.44987910737643189</v>
      </c>
      <c r="Q15" s="12"/>
      <c r="R15" s="11">
        <f>SUM(I15/433.274)</f>
        <v>116.98140206889866</v>
      </c>
      <c r="S15" s="10"/>
      <c r="U15" s="9" t="s">
        <v>13</v>
      </c>
    </row>
    <row r="16" spans="1:21" ht="24.95" customHeight="1">
      <c r="A16" s="17"/>
      <c r="B16" s="10" t="s">
        <v>12</v>
      </c>
      <c r="C16" s="16"/>
      <c r="D16" s="15"/>
      <c r="E16" s="14">
        <v>16794</v>
      </c>
      <c r="F16" s="14">
        <v>16985</v>
      </c>
      <c r="G16" s="14">
        <v>17121</v>
      </c>
      <c r="H16" s="14">
        <v>17314</v>
      </c>
      <c r="I16" s="14">
        <v>17475</v>
      </c>
      <c r="J16" s="11">
        <f>SUM(F16-E16)/E16*100</f>
        <v>1.1373109443848994</v>
      </c>
      <c r="K16" s="13"/>
      <c r="L16" s="11">
        <f>SUM(G16-F16)/F16*100</f>
        <v>0.80070650574035918</v>
      </c>
      <c r="M16" s="13"/>
      <c r="N16" s="11">
        <f>SUM(H16-G16)/G16*100</f>
        <v>1.1272706033526081</v>
      </c>
      <c r="O16" s="13"/>
      <c r="P16" s="11">
        <f>SUM(I16-H16)/H16*100</f>
        <v>0.92988333140810908</v>
      </c>
      <c r="Q16" s="12"/>
      <c r="R16" s="11">
        <f>SUM(I16/218.504)</f>
        <v>79.975652619631674</v>
      </c>
      <c r="S16" s="10"/>
      <c r="U16" s="9" t="s">
        <v>11</v>
      </c>
    </row>
    <row r="17" spans="1:21" ht="24.95" customHeight="1">
      <c r="A17" s="17"/>
      <c r="B17" s="10" t="s">
        <v>10</v>
      </c>
      <c r="C17" s="16"/>
      <c r="D17" s="15"/>
      <c r="E17" s="14">
        <v>45045</v>
      </c>
      <c r="F17" s="14">
        <v>45335</v>
      </c>
      <c r="G17" s="14">
        <v>45798</v>
      </c>
      <c r="H17" s="14">
        <v>46182</v>
      </c>
      <c r="I17" s="14">
        <v>46555</v>
      </c>
      <c r="J17" s="11">
        <f>SUM(F17-E17)/E17*100</f>
        <v>0.64380064380064383</v>
      </c>
      <c r="K17" s="13"/>
      <c r="L17" s="11">
        <f>SUM(G17-F17)/F17*100</f>
        <v>1.0212859821330098</v>
      </c>
      <c r="M17" s="13"/>
      <c r="N17" s="11">
        <f>SUM(H17-G17)/G17*100</f>
        <v>0.8384645617712565</v>
      </c>
      <c r="O17" s="13"/>
      <c r="P17" s="11">
        <f>SUM(I17-H17)/H17*100</f>
        <v>0.80767398553549008</v>
      </c>
      <c r="Q17" s="12"/>
      <c r="R17" s="11">
        <f>SUM(I17/380.048)</f>
        <v>122.49768450301015</v>
      </c>
      <c r="S17" s="10"/>
      <c r="U17" s="9" t="s">
        <v>9</v>
      </c>
    </row>
    <row r="18" spans="1:21" ht="24.95" customHeight="1">
      <c r="A18" s="17"/>
      <c r="B18" s="10" t="s">
        <v>8</v>
      </c>
      <c r="C18" s="16"/>
      <c r="D18" s="15"/>
      <c r="E18" s="14">
        <v>25362</v>
      </c>
      <c r="F18" s="14">
        <v>25352</v>
      </c>
      <c r="G18" s="14">
        <v>25436</v>
      </c>
      <c r="H18" s="14">
        <v>25418</v>
      </c>
      <c r="I18" s="14">
        <v>25606</v>
      </c>
      <c r="J18" s="11">
        <f>SUM(F18-E18)/E18*100</f>
        <v>-3.9429067108272223E-2</v>
      </c>
      <c r="K18" s="13"/>
      <c r="L18" s="11">
        <f>SUM(G18-F18)/F18*100</f>
        <v>0.33133480593247083</v>
      </c>
      <c r="M18" s="13"/>
      <c r="N18" s="11">
        <f>SUM(H18-G18)/G18*100</f>
        <v>-7.076584368611416E-2</v>
      </c>
      <c r="O18" s="13"/>
      <c r="P18" s="11">
        <f>SUM(I18-H18)/H18*100</f>
        <v>0.73963333071052018</v>
      </c>
      <c r="Q18" s="12"/>
      <c r="R18" s="11">
        <f>SUM(I18/119)</f>
        <v>215.1764705882353</v>
      </c>
      <c r="S18" s="10"/>
      <c r="U18" s="9" t="s">
        <v>7</v>
      </c>
    </row>
    <row r="19" spans="1:21" ht="24.95" customHeight="1">
      <c r="A19" s="17"/>
      <c r="B19" s="10" t="s">
        <v>6</v>
      </c>
      <c r="C19" s="16"/>
      <c r="D19" s="15"/>
      <c r="E19" s="14">
        <v>33462</v>
      </c>
      <c r="F19" s="14">
        <v>33728</v>
      </c>
      <c r="G19" s="14">
        <v>33845</v>
      </c>
      <c r="H19" s="14">
        <v>34045</v>
      </c>
      <c r="I19" s="14">
        <v>34251</v>
      </c>
      <c r="J19" s="11">
        <f>SUM(F19-E19)/E19*100</f>
        <v>0.79493156416233346</v>
      </c>
      <c r="K19" s="13"/>
      <c r="L19" s="11">
        <f>SUM(G19-F19)/F19*100</f>
        <v>0.34689278937381407</v>
      </c>
      <c r="M19" s="13"/>
      <c r="N19" s="11">
        <f>SUM(H19-G19)/G19*100</f>
        <v>0.59092923622396221</v>
      </c>
      <c r="O19" s="13"/>
      <c r="P19" s="11">
        <f>SUM(I19-H19)/H19*100</f>
        <v>0.60508150976648556</v>
      </c>
      <c r="Q19" s="12"/>
      <c r="R19" s="11">
        <f>SUM(I19/386.404)</f>
        <v>88.640386745478821</v>
      </c>
      <c r="S19" s="10"/>
      <c r="U19" s="9" t="s">
        <v>5</v>
      </c>
    </row>
    <row r="20" spans="1:21" ht="24.95" customHeight="1">
      <c r="A20" s="17"/>
      <c r="B20" s="10" t="s">
        <v>4</v>
      </c>
      <c r="C20" s="16"/>
      <c r="D20" s="15"/>
      <c r="E20" s="14">
        <v>25621</v>
      </c>
      <c r="F20" s="14">
        <v>25869</v>
      </c>
      <c r="G20" s="14">
        <v>26010</v>
      </c>
      <c r="H20" s="14">
        <v>26099</v>
      </c>
      <c r="I20" s="14">
        <v>26230</v>
      </c>
      <c r="J20" s="11">
        <f>SUM(F20-E20)/E20*100</f>
        <v>0.96795597361539354</v>
      </c>
      <c r="K20" s="13"/>
      <c r="L20" s="11">
        <f>SUM(G20-F20)/F20*100</f>
        <v>0.54505392554795318</v>
      </c>
      <c r="M20" s="13"/>
      <c r="N20" s="11">
        <f>SUM(H20-G20)/G20*100</f>
        <v>0.34217608612072281</v>
      </c>
      <c r="O20" s="13"/>
      <c r="P20" s="11">
        <f>SUM(I20-H20)/H20*100</f>
        <v>0.50193494003601669</v>
      </c>
      <c r="Q20" s="12"/>
      <c r="R20" s="11">
        <f>SUM(I20/225.631)</f>
        <v>116.25175618598509</v>
      </c>
      <c r="S20" s="10"/>
      <c r="U20" s="9" t="s">
        <v>3</v>
      </c>
    </row>
    <row r="21" spans="1:21" ht="4.5" customHeight="1">
      <c r="A21" s="5"/>
      <c r="B21" s="5"/>
      <c r="C21" s="5"/>
      <c r="D21" s="5"/>
      <c r="E21" s="8"/>
      <c r="F21" s="8" t="s">
        <v>2</v>
      </c>
      <c r="G21" s="8"/>
      <c r="H21" s="8"/>
      <c r="I21" s="8"/>
      <c r="J21" s="7"/>
      <c r="K21" s="6"/>
      <c r="L21" s="7"/>
      <c r="M21" s="6"/>
      <c r="N21" s="7"/>
      <c r="O21" s="6"/>
      <c r="P21" s="7"/>
      <c r="Q21" s="6"/>
      <c r="R21" s="5"/>
      <c r="S21" s="6"/>
      <c r="T21" s="5"/>
      <c r="U21" s="5"/>
    </row>
    <row r="22" spans="1:21" ht="3.75" customHeight="1"/>
    <row r="23" spans="1:21" s="2" customFormat="1" ht="18" customHeight="1">
      <c r="D23" s="4"/>
      <c r="E23" s="2" t="s">
        <v>1</v>
      </c>
      <c r="L23" s="3" t="s">
        <v>0</v>
      </c>
      <c r="Q23" s="3"/>
      <c r="R23" s="3"/>
    </row>
    <row r="24" spans="1:21" s="2" customFormat="1" ht="15.75"/>
  </sheetData>
  <mergeCells count="6">
    <mergeCell ref="A9:D9"/>
    <mergeCell ref="T9:U9"/>
    <mergeCell ref="A4:D8"/>
    <mergeCell ref="T4:U8"/>
    <mergeCell ref="E4:I4"/>
    <mergeCell ref="E5:I5"/>
  </mergeCells>
  <printOptions horizontalCentered="1" verticalCentered="1"/>
  <pageMargins left="0" right="0.15748031496062992" top="0.86614173228346458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2013-12-13T02:27:27Z</dcterms:created>
  <dcterms:modified xsi:type="dcterms:W3CDTF">2013-12-13T02:28:53Z</dcterms:modified>
</cp:coreProperties>
</file>