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.1 " sheetId="1" r:id="rId1"/>
  </sheets>
  <definedNames>
    <definedName name="_xlnm.Print_Area" localSheetId="0">'T-1.1 '!$A$1:$R$30</definedName>
  </definedNames>
  <calcPr calcId="125725"/>
</workbook>
</file>

<file path=xl/calcChain.xml><?xml version="1.0" encoding="utf-8"?>
<calcChain xmlns="http://schemas.openxmlformats.org/spreadsheetml/2006/main">
  <c r="J9" i="1"/>
  <c r="K9"/>
  <c r="L9"/>
  <c r="M9"/>
  <c r="N9"/>
  <c r="J10"/>
  <c r="K10"/>
  <c r="L10"/>
  <c r="M10"/>
  <c r="N10"/>
  <c r="J11"/>
  <c r="K11"/>
  <c r="L11"/>
  <c r="M11"/>
  <c r="N11"/>
  <c r="J12"/>
  <c r="K12"/>
  <c r="L12"/>
  <c r="M12"/>
  <c r="N12"/>
  <c r="J13"/>
  <c r="K13"/>
  <c r="L13"/>
  <c r="M13"/>
  <c r="N13"/>
  <c r="J14"/>
  <c r="K14"/>
  <c r="L14"/>
  <c r="M14"/>
  <c r="N14"/>
  <c r="J15"/>
  <c r="K15"/>
  <c r="L15"/>
  <c r="M15"/>
  <c r="N15"/>
  <c r="J16"/>
  <c r="K16"/>
  <c r="L16"/>
  <c r="M16"/>
  <c r="N16"/>
  <c r="J17"/>
  <c r="K17"/>
  <c r="L17"/>
  <c r="M17"/>
  <c r="N17"/>
  <c r="J18"/>
  <c r="K18"/>
  <c r="L18"/>
  <c r="M18"/>
  <c r="N18"/>
  <c r="J19"/>
  <c r="K19"/>
  <c r="L19"/>
  <c r="M19"/>
  <c r="N19"/>
  <c r="J20"/>
  <c r="K20"/>
  <c r="L20"/>
  <c r="M20"/>
  <c r="N20"/>
  <c r="J21"/>
  <c r="K21"/>
  <c r="L21"/>
  <c r="M21"/>
  <c r="N21"/>
  <c r="J22"/>
  <c r="K22"/>
  <c r="L22"/>
  <c r="M22"/>
  <c r="N22"/>
  <c r="J23"/>
  <c r="K23"/>
  <c r="L23"/>
  <c r="M23"/>
  <c r="N23"/>
  <c r="J24"/>
  <c r="K24"/>
  <c r="L24"/>
  <c r="M24"/>
  <c r="N24"/>
  <c r="J25"/>
  <c r="K25"/>
  <c r="L25"/>
  <c r="M25"/>
  <c r="N25"/>
  <c r="J26"/>
  <c r="K26"/>
  <c r="L26"/>
  <c r="M26"/>
  <c r="N26"/>
</calcChain>
</file>

<file path=xl/sharedStrings.xml><?xml version="1.0" encoding="utf-8"?>
<sst xmlns="http://schemas.openxmlformats.org/spreadsheetml/2006/main" count="63" uniqueCount="59">
  <si>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</si>
  <si>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</si>
  <si>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Nonarai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</si>
  <si>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</si>
  <si>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</si>
  <si>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</si>
  <si>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</si>
  <si>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</si>
  <si>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</si>
  <si>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</si>
  <si>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</si>
  <si>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</si>
  <si>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</si>
  <si>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</si>
  <si>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</si>
  <si>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</si>
  <si>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</si>
  <si>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</si>
  <si>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</si>
  <si>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</si>
  <si>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</si>
  <si>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</si>
  <si>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</si>
  <si>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</si>
  <si>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</si>
  <si>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</si>
  <si>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</si>
  <si>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</si>
  <si>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</si>
  <si>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</si>
  <si>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</si>
  <si>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</si>
  <si>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</si>
  <si>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</si>
  <si>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</si>
  <si>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</si>
  <si>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 xml:space="preserve">    เมืองสุรินทร์</t>
  </si>
  <si>
    <t>Total</t>
  </si>
  <si>
    <t>รวมยอด</t>
  </si>
  <si>
    <t>(Per sq. km.)</t>
  </si>
  <si>
    <t>(2011)</t>
  </si>
  <si>
    <t>(2010)</t>
  </si>
  <si>
    <t>(2009)</t>
  </si>
  <si>
    <t>(2008)</t>
  </si>
  <si>
    <t>(2007)</t>
  </si>
  <si>
    <t>Population density</t>
  </si>
  <si>
    <t>(ต่อ ตร. กม.)</t>
  </si>
  <si>
    <t>ของประชากร</t>
  </si>
  <si>
    <t>Percent  change</t>
  </si>
  <si>
    <t>Number of population</t>
  </si>
  <si>
    <t>District</t>
  </si>
  <si>
    <t>ความหนาแน่น</t>
  </si>
  <si>
    <t>อัตราการเปลี่ยนแปลง (%)</t>
  </si>
  <si>
    <t>จำนวนประชากร</t>
  </si>
  <si>
    <t>อำเภอ</t>
  </si>
  <si>
    <t>NUMBER OF POPULATION FROM REGISTRATION RECORD, PERCENT CHANGE AND DENSITY BY DISTRICT: 2007 - 2011</t>
  </si>
  <si>
    <t>TABLE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</si>
  <si>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2550 - 2554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</si>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</sst>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2"/>
      <name val="Cordia New"/>
      <family val="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0" xfId="2" applyFont="1" applyBorder="1" applyAlignment="1">
      <alignment horizontal="left" indent="1"/>
    </xf>
    <xf numFmtId="187" fontId="3" fillId="0" borderId="5" xfId="2" applyNumberFormat="1" applyFont="1" applyBorder="1" applyAlignment="1">
      <alignment horizontal="center"/>
    </xf>
    <xf numFmtId="2" fontId="4" fillId="0" borderId="6" xfId="2" applyNumberFormat="1" applyFont="1" applyBorder="1" applyAlignment="1">
      <alignment horizontal="center"/>
    </xf>
    <xf numFmtId="41" fontId="3" fillId="0" borderId="7" xfId="2" applyNumberFormat="1" applyFont="1" applyBorder="1"/>
    <xf numFmtId="41" fontId="3" fillId="0" borderId="7" xfId="1" applyNumberFormat="1" applyFont="1" applyBorder="1"/>
    <xf numFmtId="41" fontId="3" fillId="0" borderId="5" xfId="1" applyNumberFormat="1" applyFont="1" applyBorder="1"/>
    <xf numFmtId="41" fontId="3" fillId="0" borderId="6" xfId="1" applyNumberFormat="1" applyFont="1" applyBorder="1"/>
    <xf numFmtId="0" fontId="3" fillId="0" borderId="5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3" fillId="0" borderId="5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indent="1"/>
    </xf>
    <xf numFmtId="0" fontId="3" fillId="0" borderId="0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0" xfId="2" applyFont="1" applyAlignment="1">
      <alignment horizontal="left"/>
    </xf>
    <xf numFmtId="0" fontId="3" fillId="0" borderId="0" xfId="2" applyFont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5" fillId="0" borderId="5" xfId="2" applyFont="1" applyBorder="1" applyAlignment="1">
      <alignment horizontal="left"/>
    </xf>
    <xf numFmtId="0" fontId="5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3" fillId="0" borderId="0" xfId="2" applyFont="1" applyBorder="1" applyAlignment="1">
      <alignment horizontal="left" vertical="center" indent="1"/>
    </xf>
    <xf numFmtId="0" fontId="6" fillId="0" borderId="0" xfId="2" applyFont="1"/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187" fontId="6" fillId="0" borderId="10" xfId="2" applyNumberFormat="1" applyFont="1" applyBorder="1" applyAlignment="1">
      <alignment horizontal="center"/>
    </xf>
    <xf numFmtId="2" fontId="6" fillId="0" borderId="11" xfId="2" applyNumberFormat="1" applyFont="1" applyBorder="1" applyAlignment="1">
      <alignment horizontal="center"/>
    </xf>
    <xf numFmtId="2" fontId="6" fillId="0" borderId="7" xfId="2" applyNumberFormat="1" applyFont="1" applyBorder="1" applyAlignment="1">
      <alignment horizontal="center"/>
    </xf>
    <xf numFmtId="41" fontId="6" fillId="0" borderId="7" xfId="2" applyNumberFormat="1" applyFont="1" applyBorder="1"/>
    <xf numFmtId="41" fontId="6" fillId="0" borderId="7" xfId="1" applyNumberFormat="1" applyFont="1" applyBorder="1"/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/>
    </xf>
    <xf numFmtId="0" fontId="3" fillId="0" borderId="3" xfId="2" quotePrefix="1" applyFont="1" applyBorder="1" applyAlignment="1">
      <alignment horizontal="center"/>
    </xf>
    <xf numFmtId="0" fontId="3" fillId="0" borderId="4" xfId="2" quotePrefix="1" applyFont="1" applyBorder="1" applyAlignment="1">
      <alignment horizontal="center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1" xfId="2" applyFont="1" applyBorder="1"/>
    <xf numFmtId="0" fontId="3" fillId="0" borderId="2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10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2" fillId="0" borderId="0" xfId="2" applyFont="1" applyBorder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</cellXfs>
  <cellStyles count="4">
    <cellStyle name="Normal 2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9525</xdr:rowOff>
    </xdr:from>
    <xdr:to>
      <xdr:col>18</xdr:col>
      <xdr:colOff>47625</xdr:colOff>
      <xdr:row>30</xdr:row>
      <xdr:rowOff>161925</xdr:rowOff>
    </xdr:to>
    <xdr:grpSp>
      <xdr:nvGrpSpPr>
        <xdr:cNvPr id="2" name="Group 22"/>
        <xdr:cNvGrpSpPr>
          <a:grpSpLocks/>
        </xdr:cNvGrpSpPr>
      </xdr:nvGrpSpPr>
      <xdr:grpSpPr bwMode="auto">
        <a:xfrm>
          <a:off x="9623425" y="9525"/>
          <a:ext cx="615950" cy="6851650"/>
          <a:chOff x="9535583" y="11377"/>
          <a:chExt cx="457414" cy="670904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7084" y="3794035"/>
            <a:ext cx="335913" cy="255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315807"/>
            <a:ext cx="428826" cy="4046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</a:p>
        </xdr:txBody>
      </xdr:sp>
      <xdr:cxnSp macro="">
        <xdr:nvCxnSpPr>
          <xdr:cNvPr id="5" name="Straight Connector 21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30"/>
  <sheetViews>
    <sheetView showGridLines="0" tabSelected="1" view="pageBreakPreview" zoomScale="60" zoomScaleNormal="100" workbookViewId="0">
      <selection activeCell="E50" sqref="E50"/>
    </sheetView>
  </sheetViews>
  <sheetFormatPr defaultRowHeight="21"/>
  <cols>
    <col min="1" max="1" width="1.375" style="1" customWidth="1"/>
    <col min="2" max="2" width="5.125" style="1" customWidth="1"/>
    <col min="3" max="3" width="3.5" style="1" customWidth="1"/>
    <col min="4" max="4" width="9.5" style="1" customWidth="1"/>
    <col min="5" max="13" width="8.25" style="1" customWidth="1"/>
    <col min="14" max="14" width="12" style="1" customWidth="1"/>
    <col min="15" max="15" width="0.75" style="1" customWidth="1"/>
    <col min="16" max="16" width="18.25" style="1" customWidth="1"/>
    <col min="17" max="17" width="2" style="1" customWidth="1"/>
    <col min="18" max="18" width="5.625" style="1" customWidth="1"/>
    <col min="19" max="16384" width="9" style="1"/>
  </cols>
  <sheetData>
    <row r="1" spans="1:17" s="62" customFormat="1">
      <c r="B1" s="62" t="s">
        <v>58</v>
      </c>
      <c r="C1" s="63">
        <v>1.1000000000000001</v>
      </c>
      <c r="D1" s="62" t="s">
        <v>57</v>
      </c>
    </row>
    <row r="2" spans="1:17" s="60" customFormat="1" ht="18.75">
      <c r="B2" s="60" t="s">
        <v>56</v>
      </c>
      <c r="C2" s="61">
        <v>1.1000000000000001</v>
      </c>
      <c r="D2" s="60" t="s">
        <v>55</v>
      </c>
    </row>
    <row r="3" spans="1:17" ht="3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s="2" customFormat="1" ht="16.5" customHeight="1">
      <c r="A4" s="58" t="s">
        <v>54</v>
      </c>
      <c r="B4" s="58"/>
      <c r="C4" s="58"/>
      <c r="D4" s="57"/>
      <c r="E4" s="56" t="s">
        <v>53</v>
      </c>
      <c r="F4" s="56"/>
      <c r="G4" s="56"/>
      <c r="H4" s="56"/>
      <c r="I4" s="55"/>
      <c r="J4" s="56" t="s">
        <v>52</v>
      </c>
      <c r="K4" s="56"/>
      <c r="L4" s="56"/>
      <c r="M4" s="55"/>
      <c r="N4" s="54" t="s">
        <v>51</v>
      </c>
      <c r="O4" s="53" t="s">
        <v>50</v>
      </c>
      <c r="P4" s="52"/>
    </row>
    <row r="5" spans="1:17" s="2" customFormat="1" ht="16.5" customHeight="1">
      <c r="A5" s="48"/>
      <c r="B5" s="48"/>
      <c r="C5" s="48"/>
      <c r="D5" s="47"/>
      <c r="E5" s="51" t="s">
        <v>49</v>
      </c>
      <c r="F5" s="51"/>
      <c r="G5" s="51"/>
      <c r="H5" s="51"/>
      <c r="I5" s="50"/>
      <c r="J5" s="51" t="s">
        <v>48</v>
      </c>
      <c r="K5" s="51"/>
      <c r="L5" s="51"/>
      <c r="M5" s="50"/>
      <c r="N5" s="38" t="s">
        <v>47</v>
      </c>
      <c r="O5" s="44"/>
      <c r="P5" s="43"/>
    </row>
    <row r="6" spans="1:17" s="2" customFormat="1" ht="16.5" customHeight="1">
      <c r="A6" s="48"/>
      <c r="B6" s="48"/>
      <c r="C6" s="48"/>
      <c r="D6" s="47"/>
      <c r="F6" s="49"/>
      <c r="G6" s="49"/>
      <c r="H6" s="49"/>
      <c r="I6" s="49"/>
      <c r="J6" s="49"/>
      <c r="K6" s="49"/>
      <c r="L6" s="49"/>
      <c r="M6" s="49"/>
      <c r="N6" s="45" t="s">
        <v>46</v>
      </c>
      <c r="O6" s="44"/>
      <c r="P6" s="43"/>
    </row>
    <row r="7" spans="1:17" s="2" customFormat="1" ht="16.5" customHeight="1">
      <c r="A7" s="48"/>
      <c r="B7" s="48"/>
      <c r="C7" s="48"/>
      <c r="D7" s="47"/>
      <c r="E7" s="46">
        <v>2550</v>
      </c>
      <c r="F7" s="45">
        <v>2551</v>
      </c>
      <c r="G7" s="45">
        <v>2552</v>
      </c>
      <c r="H7" s="45">
        <v>2553</v>
      </c>
      <c r="I7" s="45">
        <v>2554</v>
      </c>
      <c r="J7" s="45">
        <v>2551</v>
      </c>
      <c r="K7" s="45">
        <v>2552</v>
      </c>
      <c r="L7" s="45">
        <v>2553</v>
      </c>
      <c r="M7" s="45">
        <v>2554</v>
      </c>
      <c r="N7" s="45" t="s">
        <v>45</v>
      </c>
      <c r="O7" s="44"/>
      <c r="P7" s="43"/>
    </row>
    <row r="8" spans="1:17" s="2" customFormat="1" ht="16.5" customHeight="1">
      <c r="A8" s="42"/>
      <c r="B8" s="42"/>
      <c r="C8" s="42"/>
      <c r="D8" s="41"/>
      <c r="E8" s="40" t="s">
        <v>44</v>
      </c>
      <c r="F8" s="39" t="s">
        <v>43</v>
      </c>
      <c r="G8" s="39" t="s">
        <v>42</v>
      </c>
      <c r="H8" s="39" t="s">
        <v>41</v>
      </c>
      <c r="I8" s="39" t="s">
        <v>40</v>
      </c>
      <c r="J8" s="40" t="s">
        <v>43</v>
      </c>
      <c r="K8" s="39" t="s">
        <v>42</v>
      </c>
      <c r="L8" s="39" t="s">
        <v>41</v>
      </c>
      <c r="M8" s="39" t="s">
        <v>40</v>
      </c>
      <c r="N8" s="38" t="s">
        <v>39</v>
      </c>
      <c r="O8" s="37"/>
      <c r="P8" s="36"/>
    </row>
    <row r="9" spans="1:17" s="28" customFormat="1" ht="24" customHeight="1">
      <c r="A9" s="29" t="s">
        <v>38</v>
      </c>
      <c r="B9" s="29"/>
      <c r="C9" s="29"/>
      <c r="D9" s="29"/>
      <c r="E9" s="35">
        <v>1372672</v>
      </c>
      <c r="F9" s="35">
        <v>1375560</v>
      </c>
      <c r="G9" s="35">
        <v>1377827</v>
      </c>
      <c r="H9" s="35">
        <v>1381761</v>
      </c>
      <c r="I9" s="34">
        <v>1380399</v>
      </c>
      <c r="J9" s="33">
        <f>(F9-E9)*100/E9</f>
        <v>0.21039257739649384</v>
      </c>
      <c r="K9" s="33">
        <f>(G9-F9)*100/F9</f>
        <v>0.16480560644392103</v>
      </c>
      <c r="L9" s="33">
        <f>(H9-G9)*100/G9</f>
        <v>0.2855220575587501</v>
      </c>
      <c r="M9" s="32">
        <f>(I9-H9)*100/H9</f>
        <v>-9.8569868450477327E-2</v>
      </c>
      <c r="N9" s="31">
        <f>ROUND(I9/8124.056,1)</f>
        <v>169.9</v>
      </c>
      <c r="O9" s="30" t="s">
        <v>37</v>
      </c>
      <c r="P9" s="29"/>
    </row>
    <row r="10" spans="1:17" s="2" customFormat="1" ht="19.5" customHeight="1">
      <c r="A10" s="15" t="s">
        <v>36</v>
      </c>
      <c r="B10" s="15" t="s">
        <v>35</v>
      </c>
      <c r="C10" s="15"/>
      <c r="D10" s="15"/>
      <c r="E10" s="11">
        <v>257222</v>
      </c>
      <c r="F10" s="13">
        <v>257845</v>
      </c>
      <c r="G10" s="12">
        <v>258395</v>
      </c>
      <c r="H10" s="11">
        <v>258806</v>
      </c>
      <c r="I10" s="10">
        <v>258947</v>
      </c>
      <c r="J10" s="9">
        <f>(F10-E10)*100/E10</f>
        <v>0.24220323300495292</v>
      </c>
      <c r="K10" s="9">
        <f>(G10-F10)*100/F10</f>
        <v>0.21330644379375205</v>
      </c>
      <c r="L10" s="9">
        <f>(H10-G10)*100/G10</f>
        <v>0.15905880531744035</v>
      </c>
      <c r="M10" s="9">
        <f>(I10-H10)*100/H10</f>
        <v>5.4480962574283441E-2</v>
      </c>
      <c r="N10" s="8">
        <f>I10/903.845</f>
        <v>286.49491892968371</v>
      </c>
      <c r="P10" s="27" t="s">
        <v>34</v>
      </c>
      <c r="Q10" s="26"/>
    </row>
    <row r="11" spans="1:17" s="2" customFormat="1" ht="19.5" customHeight="1">
      <c r="A11" s="15"/>
      <c r="B11" s="15" t="s">
        <v>33</v>
      </c>
      <c r="C11" s="25"/>
      <c r="D11" s="24"/>
      <c r="E11" s="11">
        <v>70755</v>
      </c>
      <c r="F11" s="13">
        <v>70897</v>
      </c>
      <c r="G11" s="12">
        <v>71020</v>
      </c>
      <c r="H11" s="11">
        <v>71293</v>
      </c>
      <c r="I11" s="10">
        <v>71277</v>
      </c>
      <c r="J11" s="9">
        <f>(F11-E11)*100/E11</f>
        <v>0.20069253056321107</v>
      </c>
      <c r="K11" s="9">
        <f>(G11-F11)*100/F11</f>
        <v>0.17349112092190078</v>
      </c>
      <c r="L11" s="9">
        <f>(H11-G11)*100/G11</f>
        <v>0.38439876091241904</v>
      </c>
      <c r="M11" s="9">
        <f>(I11-H11)*100/H11</f>
        <v>-2.2442596047297772E-2</v>
      </c>
      <c r="N11" s="8">
        <f>I11/520.256</f>
        <v>137.00370586788043</v>
      </c>
      <c r="P11" s="23" t="s">
        <v>32</v>
      </c>
      <c r="Q11" s="23"/>
    </row>
    <row r="12" spans="1:17" s="2" customFormat="1" ht="19.5" customHeight="1">
      <c r="A12" s="15"/>
      <c r="B12" s="15" t="s">
        <v>31</v>
      </c>
      <c r="C12" s="15"/>
      <c r="D12" s="14"/>
      <c r="E12" s="11">
        <v>96738</v>
      </c>
      <c r="F12" s="13">
        <v>96517</v>
      </c>
      <c r="G12" s="12">
        <v>96473</v>
      </c>
      <c r="H12" s="11">
        <v>96667</v>
      </c>
      <c r="I12" s="10">
        <v>96609</v>
      </c>
      <c r="J12" s="9">
        <f>(F12-E12)*100/E12</f>
        <v>-0.22845210775496702</v>
      </c>
      <c r="K12" s="9">
        <f>(G12-F12)*100/F12</f>
        <v>-4.5587823906669295E-2</v>
      </c>
      <c r="L12" s="9">
        <f>(H12-G12)*100/G12</f>
        <v>0.2010925336622682</v>
      </c>
      <c r="M12" s="9">
        <f>(I12-H12)*100/H12</f>
        <v>-5.999979310416171E-2</v>
      </c>
      <c r="N12" s="8">
        <f>I12/643.256</f>
        <v>150.18748367679433</v>
      </c>
      <c r="P12" s="23" t="s">
        <v>30</v>
      </c>
      <c r="Q12" s="22"/>
    </row>
    <row r="13" spans="1:17" s="2" customFormat="1" ht="19.5" customHeight="1">
      <c r="A13" s="15"/>
      <c r="B13" s="15" t="s">
        <v>29</v>
      </c>
      <c r="C13" s="15"/>
      <c r="D13" s="14"/>
      <c r="E13" s="11">
        <v>60226</v>
      </c>
      <c r="F13" s="13">
        <v>60256</v>
      </c>
      <c r="G13" s="12">
        <v>60208</v>
      </c>
      <c r="H13" s="11">
        <v>60307</v>
      </c>
      <c r="I13" s="10">
        <v>60133</v>
      </c>
      <c r="J13" s="9">
        <f>(F13-E13)*100/E13</f>
        <v>4.9812373393550956E-2</v>
      </c>
      <c r="K13" s="9">
        <f>(G13-F13)*100/F13</f>
        <v>-7.9660116834838021E-2</v>
      </c>
      <c r="L13" s="9">
        <f>(H13-G13)*100/G13</f>
        <v>0.16442997608291257</v>
      </c>
      <c r="M13" s="9">
        <f>(I13-H13)*100/H13</f>
        <v>-0.28852372029780954</v>
      </c>
      <c r="N13" s="8">
        <f>I13/314</f>
        <v>191.5063694267516</v>
      </c>
      <c r="P13" s="23" t="s">
        <v>28</v>
      </c>
      <c r="Q13" s="22"/>
    </row>
    <row r="14" spans="1:17" s="2" customFormat="1" ht="19.5" customHeight="1">
      <c r="B14" s="15" t="s">
        <v>27</v>
      </c>
      <c r="C14" s="15"/>
      <c r="D14" s="14"/>
      <c r="E14" s="11">
        <v>153941</v>
      </c>
      <c r="F14" s="13">
        <v>154226</v>
      </c>
      <c r="G14" s="12">
        <v>154578</v>
      </c>
      <c r="H14" s="11">
        <v>155068</v>
      </c>
      <c r="I14" s="10">
        <v>154703</v>
      </c>
      <c r="J14" s="9">
        <f>(F14-E14)*100/E14</f>
        <v>0.18513586374000429</v>
      </c>
      <c r="K14" s="9">
        <f>(G14-F14)*100/F14</f>
        <v>0.22823648412070599</v>
      </c>
      <c r="L14" s="9">
        <f>(H14-G14)*100/G14</f>
        <v>0.31699206872905589</v>
      </c>
      <c r="M14" s="9">
        <f>(I14-H14)*100/H14</f>
        <v>-0.23538060721747878</v>
      </c>
      <c r="N14" s="8">
        <f>H14/908.836</f>
        <v>170.62264258898196</v>
      </c>
      <c r="P14" s="23" t="s">
        <v>26</v>
      </c>
      <c r="Q14" s="22"/>
    </row>
    <row r="15" spans="1:17" s="2" customFormat="1" ht="19.5" customHeight="1">
      <c r="A15" s="15"/>
      <c r="B15" s="15" t="s">
        <v>25</v>
      </c>
      <c r="C15" s="15"/>
      <c r="D15" s="14"/>
      <c r="E15" s="11">
        <v>59639</v>
      </c>
      <c r="F15" s="13">
        <v>59963</v>
      </c>
      <c r="G15" s="12">
        <v>60254</v>
      </c>
      <c r="H15" s="11">
        <v>60528</v>
      </c>
      <c r="I15" s="10">
        <v>59997</v>
      </c>
      <c r="J15" s="9">
        <f>(F15-E15)*100/E15</f>
        <v>0.54326866647663441</v>
      </c>
      <c r="K15" s="9">
        <f>(G15-F15)*100/F15</f>
        <v>0.48529926788186051</v>
      </c>
      <c r="L15" s="9">
        <f>(H15-G15)*100/G15</f>
        <v>0.45474159391907593</v>
      </c>
      <c r="M15" s="9">
        <f>(I15-H15)*100/H15</f>
        <v>-0.87727993655828707</v>
      </c>
      <c r="N15" s="8">
        <f>I15/574</f>
        <v>104.52439024390245</v>
      </c>
      <c r="P15" s="23" t="s">
        <v>24</v>
      </c>
      <c r="Q15" s="22"/>
    </row>
    <row r="16" spans="1:17" s="2" customFormat="1" ht="19.5" customHeight="1">
      <c r="A16" s="15"/>
      <c r="B16" s="17" t="s">
        <v>23</v>
      </c>
      <c r="C16" s="17"/>
      <c r="D16" s="16"/>
      <c r="E16" s="11">
        <v>93809</v>
      </c>
      <c r="F16" s="13">
        <v>93782</v>
      </c>
      <c r="G16" s="12">
        <v>93850</v>
      </c>
      <c r="H16" s="11">
        <v>94210</v>
      </c>
      <c r="I16" s="10">
        <v>94276</v>
      </c>
      <c r="J16" s="9">
        <f>(F16-E16)*100/E16</f>
        <v>-2.8781886599366799E-2</v>
      </c>
      <c r="K16" s="9">
        <f>(G16-F16)*100/F16</f>
        <v>7.2508583736751189E-2</v>
      </c>
      <c r="L16" s="9">
        <f>(H16-G16)*100/G16</f>
        <v>0.38359083644112946</v>
      </c>
      <c r="M16" s="9">
        <f>(I16-H16)*100/H16</f>
        <v>7.0056257297526806E-2</v>
      </c>
      <c r="N16" s="8">
        <f>I16/202.83</f>
        <v>464.80303702608091</v>
      </c>
      <c r="P16" s="23" t="s">
        <v>22</v>
      </c>
      <c r="Q16" s="22"/>
    </row>
    <row r="17" spans="1:17" s="2" customFormat="1" ht="19.5" customHeight="1">
      <c r="A17" s="15"/>
      <c r="B17" s="17" t="s">
        <v>21</v>
      </c>
      <c r="C17" s="17"/>
      <c r="D17" s="16"/>
      <c r="E17" s="11">
        <v>45053</v>
      </c>
      <c r="F17" s="13">
        <v>45030</v>
      </c>
      <c r="G17" s="12">
        <v>45044</v>
      </c>
      <c r="H17" s="11">
        <v>44994</v>
      </c>
      <c r="I17" s="10">
        <v>44762</v>
      </c>
      <c r="J17" s="9">
        <f>(F17-E17)*100/E17</f>
        <v>-5.1050984396155637E-2</v>
      </c>
      <c r="K17" s="9">
        <f>(G17-F17)*100/F17</f>
        <v>3.1090384188318897E-2</v>
      </c>
      <c r="L17" s="9">
        <f>(H17-G17)*100/G17</f>
        <v>-0.11100257525974602</v>
      </c>
      <c r="M17" s="9">
        <f>(I17-H17)*100/H17</f>
        <v>-0.51562430546295057</v>
      </c>
      <c r="N17" s="8">
        <f>I17/203</f>
        <v>220.50246305418719</v>
      </c>
      <c r="P17" s="7" t="s">
        <v>20</v>
      </c>
      <c r="Q17" s="18"/>
    </row>
    <row r="18" spans="1:17" s="2" customFormat="1" ht="19.5" customHeight="1">
      <c r="A18" s="15"/>
      <c r="B18" s="17" t="s">
        <v>19</v>
      </c>
      <c r="C18" s="17"/>
      <c r="D18" s="16"/>
      <c r="E18" s="11">
        <v>135599</v>
      </c>
      <c r="F18" s="13">
        <v>135954</v>
      </c>
      <c r="G18" s="12">
        <v>135618</v>
      </c>
      <c r="H18" s="11">
        <v>135708</v>
      </c>
      <c r="I18" s="10">
        <v>135223</v>
      </c>
      <c r="J18" s="9">
        <f>(F18-E18)*100/E18</f>
        <v>0.26180134071785188</v>
      </c>
      <c r="K18" s="9">
        <f>(G18-F18)*100/F18</f>
        <v>-0.2471424158171146</v>
      </c>
      <c r="L18" s="9">
        <f>(H18-G18)*100/G18</f>
        <v>6.6362872185108168E-2</v>
      </c>
      <c r="M18" s="9">
        <f>(I18-H18)*100/H18</f>
        <v>-0.35738497361983079</v>
      </c>
      <c r="N18" s="8">
        <f>I18/561.613</f>
        <v>240.77612163536099</v>
      </c>
      <c r="P18" s="7" t="s">
        <v>18</v>
      </c>
      <c r="Q18" s="18"/>
    </row>
    <row r="19" spans="1:17" s="2" customFormat="1" ht="19.5" customHeight="1">
      <c r="A19" s="15"/>
      <c r="B19" s="17" t="s">
        <v>17</v>
      </c>
      <c r="C19" s="21"/>
      <c r="D19" s="20"/>
      <c r="E19" s="11">
        <v>126405</v>
      </c>
      <c r="F19" s="13">
        <v>126872</v>
      </c>
      <c r="G19" s="12">
        <v>127151</v>
      </c>
      <c r="H19" s="11">
        <v>127539</v>
      </c>
      <c r="I19" s="10">
        <v>127877</v>
      </c>
      <c r="J19" s="9">
        <f>(F19-E19)*100/E19</f>
        <v>0.3694474110992445</v>
      </c>
      <c r="K19" s="9">
        <f>(G19-F19)*100/F19</f>
        <v>0.21990667759631755</v>
      </c>
      <c r="L19" s="9">
        <f>(H19-G19)*100/G19</f>
        <v>0.30514899607553225</v>
      </c>
      <c r="M19" s="9">
        <f>(I19-H19)*100/H19</f>
        <v>0.26501697519974282</v>
      </c>
      <c r="N19" s="8">
        <f>I19/1009</f>
        <v>126.73637264618434</v>
      </c>
      <c r="P19" s="7" t="s">
        <v>16</v>
      </c>
      <c r="Q19" s="18"/>
    </row>
    <row r="20" spans="1:17" s="2" customFormat="1" ht="19.5" customHeight="1">
      <c r="A20" s="15"/>
      <c r="B20" s="15" t="s">
        <v>15</v>
      </c>
      <c r="C20" s="15"/>
      <c r="D20" s="19"/>
      <c r="E20" s="11">
        <v>30321</v>
      </c>
      <c r="F20" s="13">
        <v>30409</v>
      </c>
      <c r="G20" s="12">
        <v>30682</v>
      </c>
      <c r="H20" s="11">
        <v>30911</v>
      </c>
      <c r="I20" s="10">
        <v>30899</v>
      </c>
      <c r="J20" s="9">
        <f>(F20-E20)*100/E20</f>
        <v>0.29022789485834899</v>
      </c>
      <c r="K20" s="9">
        <f>(G20-F20)*100/F20</f>
        <v>0.8977605314216186</v>
      </c>
      <c r="L20" s="9">
        <f>(H20-G20)*100/G20</f>
        <v>0.74636594746105211</v>
      </c>
      <c r="M20" s="9">
        <f>(I20-H20)*100/H20</f>
        <v>-3.8821131635987188E-2</v>
      </c>
      <c r="N20" s="8">
        <f>I20/301</f>
        <v>102.65448504983388</v>
      </c>
      <c r="P20" s="7" t="s">
        <v>14</v>
      </c>
      <c r="Q20" s="18"/>
    </row>
    <row r="21" spans="1:17" s="2" customFormat="1" ht="19.5" customHeight="1">
      <c r="A21" s="15"/>
      <c r="B21" s="17" t="s">
        <v>13</v>
      </c>
      <c r="C21" s="17"/>
      <c r="D21" s="16"/>
      <c r="E21" s="11">
        <v>52565</v>
      </c>
      <c r="F21" s="13">
        <v>52721</v>
      </c>
      <c r="G21" s="12">
        <v>52827</v>
      </c>
      <c r="H21" s="11">
        <v>52907</v>
      </c>
      <c r="I21" s="10">
        <v>52770</v>
      </c>
      <c r="J21" s="9">
        <f>(F21-E21)*100/E21</f>
        <v>0.29677542090744791</v>
      </c>
      <c r="K21" s="9">
        <f>(G21-F21)*100/F21</f>
        <v>0.20105840177538362</v>
      </c>
      <c r="L21" s="9">
        <f>(H21-G21)*100/G21</f>
        <v>0.15143771177617507</v>
      </c>
      <c r="M21" s="9">
        <f>(I21-H21)*100/H21</f>
        <v>-0.25894494112310279</v>
      </c>
      <c r="N21" s="8">
        <f>H21/375.25</f>
        <v>140.99133910726184</v>
      </c>
      <c r="P21" s="7" t="s">
        <v>12</v>
      </c>
      <c r="Q21" s="18"/>
    </row>
    <row r="22" spans="1:17" s="2" customFormat="1" ht="19.5" customHeight="1">
      <c r="A22" s="15"/>
      <c r="B22" s="17" t="s">
        <v>11</v>
      </c>
      <c r="C22" s="17"/>
      <c r="D22" s="16"/>
      <c r="E22" s="11">
        <v>38474</v>
      </c>
      <c r="F22" s="13">
        <v>38713</v>
      </c>
      <c r="G22" s="12">
        <v>39008</v>
      </c>
      <c r="H22" s="11">
        <v>39399</v>
      </c>
      <c r="I22" s="10">
        <v>39557</v>
      </c>
      <c r="J22" s="9">
        <f>(F22-E22)*100/E22</f>
        <v>0.62119873161095807</v>
      </c>
      <c r="K22" s="9">
        <f>(G22-F22)*100/F22</f>
        <v>0.76201792679461677</v>
      </c>
      <c r="L22" s="9">
        <f>(H22-G22)*100/G22</f>
        <v>1.0023584905660377</v>
      </c>
      <c r="M22" s="9">
        <f>(I22-H22)*100/H22</f>
        <v>0.40102540673621156</v>
      </c>
      <c r="N22" s="8">
        <f>I22/479</f>
        <v>82.582463465553232</v>
      </c>
      <c r="P22" s="7" t="s">
        <v>10</v>
      </c>
      <c r="Q22" s="18"/>
    </row>
    <row r="23" spans="1:17" s="2" customFormat="1" ht="19.5" customHeight="1">
      <c r="A23" s="15"/>
      <c r="B23" s="17" t="s">
        <v>9</v>
      </c>
      <c r="C23" s="17"/>
      <c r="D23" s="16"/>
      <c r="E23" s="11">
        <v>36239</v>
      </c>
      <c r="F23" s="13">
        <v>36529</v>
      </c>
      <c r="G23" s="12">
        <v>36746</v>
      </c>
      <c r="H23" s="11">
        <v>37111</v>
      </c>
      <c r="I23" s="10">
        <v>37116</v>
      </c>
      <c r="J23" s="9">
        <f>(F23-E23)*100/E23</f>
        <v>0.80024283230773474</v>
      </c>
      <c r="K23" s="9">
        <f>(G23-F23)*100/F23</f>
        <v>0.59404856415450735</v>
      </c>
      <c r="L23" s="9">
        <f>(H23-G23)*100/G23</f>
        <v>0.99330539378435745</v>
      </c>
      <c r="M23" s="9">
        <f>(I23-H23)*100/H23</f>
        <v>1.3473094230821051E-2</v>
      </c>
      <c r="N23" s="8">
        <f>I23/318</f>
        <v>116.71698113207547</v>
      </c>
      <c r="P23" s="7" t="s">
        <v>8</v>
      </c>
      <c r="Q23" s="18"/>
    </row>
    <row r="24" spans="1:17" s="2" customFormat="1" ht="19.5" customHeight="1">
      <c r="A24" s="15"/>
      <c r="B24" s="17" t="s">
        <v>7</v>
      </c>
      <c r="C24" s="17"/>
      <c r="D24" s="16"/>
      <c r="E24" s="11">
        <v>45293</v>
      </c>
      <c r="F24" s="13">
        <v>45465</v>
      </c>
      <c r="G24" s="12">
        <v>45515</v>
      </c>
      <c r="H24" s="11">
        <v>45806</v>
      </c>
      <c r="I24" s="10">
        <v>45907</v>
      </c>
      <c r="J24" s="9">
        <f>(F24-E24)*100/E24</f>
        <v>0.37974963018567992</v>
      </c>
      <c r="K24" s="9">
        <f>(G24-F24)*100/F24</f>
        <v>0.10997470581766194</v>
      </c>
      <c r="L24" s="9">
        <f>(H24-G24)*100/G24</f>
        <v>0.63934966494562229</v>
      </c>
      <c r="M24" s="9">
        <f>(I24-H24)*100/H24</f>
        <v>0.22049513164214296</v>
      </c>
      <c r="N24" s="8">
        <f>I24/410</f>
        <v>111.96829268292683</v>
      </c>
      <c r="P24" s="7" t="s">
        <v>6</v>
      </c>
      <c r="Q24" s="18"/>
    </row>
    <row r="25" spans="1:17" s="2" customFormat="1" ht="19.5" customHeight="1">
      <c r="A25" s="15"/>
      <c r="B25" s="17" t="s">
        <v>5</v>
      </c>
      <c r="C25" s="17"/>
      <c r="D25" s="16"/>
      <c r="E25" s="11">
        <v>35127</v>
      </c>
      <c r="F25" s="13">
        <v>35125</v>
      </c>
      <c r="G25" s="12">
        <v>35151</v>
      </c>
      <c r="H25" s="11">
        <v>35165</v>
      </c>
      <c r="I25" s="10">
        <v>35081</v>
      </c>
      <c r="J25" s="9">
        <f>(F25-E25)*100/E25</f>
        <v>-5.6936259857089987E-3</v>
      </c>
      <c r="K25" s="9">
        <f>(G25-F25)*100/F25</f>
        <v>7.4021352313167255E-2</v>
      </c>
      <c r="L25" s="9">
        <f>(H25-G25)*100/G25</f>
        <v>3.9828169895593298E-2</v>
      </c>
      <c r="M25" s="9">
        <f>(I25-H25)*100/H25</f>
        <v>-0.2388738802786862</v>
      </c>
      <c r="N25" s="8">
        <f>I25/201</f>
        <v>174.53233830845772</v>
      </c>
      <c r="P25" s="7" t="s">
        <v>4</v>
      </c>
      <c r="Q25" s="7"/>
    </row>
    <row r="26" spans="1:17" s="2" customFormat="1" ht="19.5" customHeight="1">
      <c r="A26" s="15"/>
      <c r="B26" s="15" t="s">
        <v>3</v>
      </c>
      <c r="C26" s="15"/>
      <c r="D26" s="14"/>
      <c r="E26" s="11">
        <v>35266</v>
      </c>
      <c r="F26" s="13">
        <v>35256</v>
      </c>
      <c r="G26" s="12">
        <v>35307</v>
      </c>
      <c r="H26" s="11">
        <v>35342</v>
      </c>
      <c r="I26" s="10">
        <v>35265</v>
      </c>
      <c r="J26" s="9">
        <f>(F26-E26)*100/E26</f>
        <v>-2.8355923552430103E-2</v>
      </c>
      <c r="K26" s="9">
        <f>(G26-F26)*100/F26</f>
        <v>0.14465622872702519</v>
      </c>
      <c r="L26" s="9">
        <f>(H26-G26)*100/G26</f>
        <v>9.913048403999207E-2</v>
      </c>
      <c r="M26" s="9">
        <f>(I26-H26)*100/H26</f>
        <v>-0.21787108822364326</v>
      </c>
      <c r="N26" s="8">
        <f>I26/199.17</f>
        <v>177.05979816237385</v>
      </c>
      <c r="P26" s="7" t="s">
        <v>2</v>
      </c>
      <c r="Q26" s="7"/>
    </row>
    <row r="27" spans="1:17" s="2" customFormat="1" ht="3" customHeight="1">
      <c r="A27" s="3"/>
      <c r="B27" s="3"/>
      <c r="C27" s="3"/>
      <c r="D27" s="3"/>
      <c r="E27" s="5"/>
      <c r="F27" s="5"/>
      <c r="G27" s="4"/>
      <c r="H27" s="6"/>
      <c r="I27" s="6"/>
      <c r="J27" s="6"/>
      <c r="K27" s="6"/>
      <c r="L27" s="5"/>
      <c r="M27" s="4"/>
      <c r="N27" s="4"/>
      <c r="O27" s="3"/>
      <c r="P27" s="3"/>
    </row>
    <row r="28" spans="1:17" s="2" customFormat="1" ht="3" customHeight="1"/>
    <row r="29" spans="1:17" s="2" customFormat="1" ht="18">
      <c r="A29" s="2" t="s">
        <v>1</v>
      </c>
    </row>
    <row r="30" spans="1:17" s="2" customFormat="1" ht="18">
      <c r="B30" s="2" t="s">
        <v>0</v>
      </c>
    </row>
  </sheetData>
  <mergeCells count="33">
    <mergeCell ref="A4:D8"/>
    <mergeCell ref="E4:I4"/>
    <mergeCell ref="J4:M4"/>
    <mergeCell ref="O4:P8"/>
    <mergeCell ref="E5:I5"/>
    <mergeCell ref="J5:M5"/>
    <mergeCell ref="A9:D9"/>
    <mergeCell ref="O9:P9"/>
    <mergeCell ref="P11:Q11"/>
    <mergeCell ref="P12:Q12"/>
    <mergeCell ref="P13:Q13"/>
    <mergeCell ref="P14:Q14"/>
    <mergeCell ref="P15:Q15"/>
    <mergeCell ref="B16:D16"/>
    <mergeCell ref="P16:Q16"/>
    <mergeCell ref="B17:D17"/>
    <mergeCell ref="P17:Q17"/>
    <mergeCell ref="B18:D18"/>
    <mergeCell ref="P18:Q18"/>
    <mergeCell ref="B19:D19"/>
    <mergeCell ref="P19:Q19"/>
    <mergeCell ref="P20:Q20"/>
    <mergeCell ref="B21:D21"/>
    <mergeCell ref="P21:Q21"/>
    <mergeCell ref="B22:D22"/>
    <mergeCell ref="P22:Q22"/>
    <mergeCell ref="P26:Q26"/>
    <mergeCell ref="B23:D23"/>
    <mergeCell ref="P23:Q23"/>
    <mergeCell ref="B24:D24"/>
    <mergeCell ref="P24:Q24"/>
    <mergeCell ref="B25:D25"/>
    <mergeCell ref="P25:Q25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 </vt:lpstr>
      <vt:lpstr>'T-1.1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2013-01-22T07:41:46Z</dcterms:created>
  <dcterms:modified xsi:type="dcterms:W3CDTF">2013-01-22T07:42:37Z</dcterms:modified>
</cp:coreProperties>
</file>